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'Лист1'!$A$1:$M$95</definedName>
  </definedNames>
  <calcPr fullCalcOnLoad="1"/>
</workbook>
</file>

<file path=xl/sharedStrings.xml><?xml version="1.0" encoding="utf-8"?>
<sst xmlns="http://schemas.openxmlformats.org/spreadsheetml/2006/main" count="276" uniqueCount="122">
  <si>
    <t>СОГЛАСОВАНО</t>
  </si>
  <si>
    <t>Витебского облисполкома</t>
  </si>
  <si>
    <t>_____________Ю.А.Дядёло</t>
  </si>
  <si>
    <t>_____________________</t>
  </si>
  <si>
    <t>УТВЕРЖДЕНО</t>
  </si>
  <si>
    <t>Наименование объекта</t>
  </si>
  <si>
    <t>№ п/п</t>
  </si>
  <si>
    <t>Общая площадь квартир жилых домов, кв.м.</t>
  </si>
  <si>
    <t>Ввод площади в текущем году, кв.м.</t>
  </si>
  <si>
    <t>Стоимость проведения капитального ремонта, руб.</t>
  </si>
  <si>
    <t>сметная</t>
  </si>
  <si>
    <t>договорная</t>
  </si>
  <si>
    <t>всего</t>
  </si>
  <si>
    <t>в том числе</t>
  </si>
  <si>
    <t>бюджет</t>
  </si>
  <si>
    <t>Нормативный срок производства работ</t>
  </si>
  <si>
    <t xml:space="preserve">Сроки проведения капитального ремонта </t>
  </si>
  <si>
    <t xml:space="preserve">начало, месяц, год </t>
  </si>
  <si>
    <t>окончание, месяц, год</t>
  </si>
  <si>
    <t>Подрядная организация</t>
  </si>
  <si>
    <t>Раздел I. Объекты с вводом площади в текущем году</t>
  </si>
  <si>
    <t>Оршанского райисполкома</t>
  </si>
  <si>
    <t>Решение</t>
  </si>
  <si>
    <t>Раздел 2: Объекты без ввода площади в текущем году</t>
  </si>
  <si>
    <t>Раздел 4: Разработка проектной документации</t>
  </si>
  <si>
    <t>Раздел 5: Затраты заказчика</t>
  </si>
  <si>
    <t>Виды ремонтно-строительных раблот</t>
  </si>
  <si>
    <t>Финансовое управление</t>
  </si>
  <si>
    <t>Начальник главного управления ЖКХ</t>
  </si>
  <si>
    <t>начало, месяц, год</t>
  </si>
  <si>
    <t>Стоимость 1 кв.м., руб.</t>
  </si>
  <si>
    <t>окончание месяц, год</t>
  </si>
  <si>
    <t>Информация по объектам текущего графика капитального ремонта жилищного фонда</t>
  </si>
  <si>
    <t>Директор Оршанского филиала УКПП "Витебское ГЖКХ"</t>
  </si>
  <si>
    <t>Исполнитель  Липинская Н.А.</t>
  </si>
  <si>
    <t>июнь</t>
  </si>
  <si>
    <t>Итого:</t>
  </si>
  <si>
    <t>Раздел 3. Объекты по капитальному ремонту ОКЭ</t>
  </si>
  <si>
    <t>май</t>
  </si>
  <si>
    <t>март</t>
  </si>
  <si>
    <t>июль</t>
  </si>
  <si>
    <t>Ремонт кровли, фасада, входов в здание, замена окон и дверей в МОП, замена отмостки, ремонт инженерных сетей.</t>
  </si>
  <si>
    <t>Капитальный ремонт здания жилого дома № 6а по ул. Георгия Семенова в г.Орша</t>
  </si>
  <si>
    <t>А.П.Ребенков</t>
  </si>
  <si>
    <t>январь</t>
  </si>
  <si>
    <t>Капитальный ремонт здания жилого дома № 16 по ул. Льва Толстого в г.Орша</t>
  </si>
  <si>
    <t>Капитальный ремонт здания жилого дома № 52 по ул. Тараса Шевченко в г.Орша</t>
  </si>
  <si>
    <t>Капитальный ремонт здания жилого дома № 6 по ул. Александра Пушкина в г.Орша</t>
  </si>
  <si>
    <t>апрель</t>
  </si>
  <si>
    <r>
      <t xml:space="preserve">сумма от внесения платы за капитальный ремонт  гражданами и арендаторами нежилых </t>
    </r>
    <r>
      <rPr>
        <sz val="13"/>
        <color indexed="8"/>
        <rFont val="Times New Roman"/>
        <family val="1"/>
      </rPr>
      <t>помещений</t>
    </r>
  </si>
  <si>
    <t>Остаток отчисления граждан на капитальный ремонт жилищного фонда на 01.01.2023г.</t>
  </si>
  <si>
    <t>Капитальный ремонт здания жилого дома № 24а по ул. Ивана Флерова в г.Орша</t>
  </si>
  <si>
    <t>Капитальный ремонт здания жилого дома № 20 по ул. Георгия Семенова в г.Орша</t>
  </si>
  <si>
    <t>Капитальный ремонт здания жилого дома № 16 по ул. Георгия Семенова в г.Орша (фасад, инженерные сети)</t>
  </si>
  <si>
    <t>Использовано средств на 01.01.2024,   руб.</t>
  </si>
  <si>
    <t>____    _____________2024 г.</t>
  </si>
  <si>
    <t>2024 г</t>
  </si>
  <si>
    <t>План финансирования 2024 года, руб.</t>
  </si>
  <si>
    <t>стоимость работ на 2024 год</t>
  </si>
  <si>
    <t>кредиторская задолженность на 01.01.2024  (включено в гр.13)</t>
  </si>
  <si>
    <t xml:space="preserve">               Текущий график   капитального ремонта жилищного фонда  г. Орши и Оршанского района  на  2024 год</t>
  </si>
  <si>
    <t>Капитальный ремонт здания жилого дома № 31А по ул. Мира в г.Орша</t>
  </si>
  <si>
    <t>Капитальный ремонт здания общежития по ул.Юрия Бобкова, 4 в г.Орша</t>
  </si>
  <si>
    <t>Капитальный ремонт здания жилого дома № 6 по ул.Шкловская 2-я в г.Орша</t>
  </si>
  <si>
    <t>Капитальный ремонт здания жилого дома № 8 по ул.Шкловская 2-я в г.Орша</t>
  </si>
  <si>
    <t>Капитальный ремонт здания жилого дома № 29а по ул.Мира в г.Орша</t>
  </si>
  <si>
    <t>Капитальный ремонт здания жилого дома № 17а по ул. Сергея Кирова в г.Орша</t>
  </si>
  <si>
    <t>Капитальный ремонт здания жилого дома № 34 по ул. Якова Свердлова в г.Орша</t>
  </si>
  <si>
    <t>Капитальный ремонт здания жилого дома № 6 по ул. Льва Толстого в г.Орша</t>
  </si>
  <si>
    <t>Капитальный ремонт здания жилого дома № 1 в д.Малое Бабино Оршанского района</t>
  </si>
  <si>
    <t>Капитальный ремонт здания жилого дома № 2 в д.Малое Бабино Оршанского района</t>
  </si>
  <si>
    <t>Капитальный ремонт здания жилого дома № 50 по ул. Тараса Шевченко в г.Орша</t>
  </si>
  <si>
    <t>Капитальный ремонт здания жилого дома № 13 по ул. Сергея Грицевца в г.Орша</t>
  </si>
  <si>
    <t>Капитальный ремонт здания жилого дома № 15 по ул. Николая Сорокина в г.Барань</t>
  </si>
  <si>
    <t>Капитальный ремонт здания жилого дома № 11 по ул. Фабричная в аг.Бабиничи Оршанского района</t>
  </si>
  <si>
    <t>Капитальный ремонт здания жилого дома № 3 по ул. Фабричная в аг.Бабиничи Оршанского района</t>
  </si>
  <si>
    <t>Капитальный ремонт здания жилого дома № 7 по ул. Фабричная в аг.Бабиничи Оршанского района</t>
  </si>
  <si>
    <t>Капитальный ремонт здания жилого дома № 15 по ул. Фабричная в аг.Бабиничи Оршанского района</t>
  </si>
  <si>
    <t>Капитальный ремонт здания жилого дома № 17 по ул. Фабричная в аг.Бабиничи Оршанского района</t>
  </si>
  <si>
    <t>Капитальный ремонт здания жилого дома № 8 по ул. Центральная в аг.Бабиничи Оршанского района</t>
  </si>
  <si>
    <t>Капитальный ремонт здания жилого дома № 3 по ул.Георгия Семенова в г.Орша</t>
  </si>
  <si>
    <t xml:space="preserve">Капитальный ремонт здания жилого дома № 55 по ул. Мира в г.Орша </t>
  </si>
  <si>
    <t xml:space="preserve">Капитальный ремонт здания жилого дома № 8 по ул. Николая Сорокина в г.Барань </t>
  </si>
  <si>
    <t>Капитальный ремонт здания жилого дома № 18 по ул.Новаторов в г.Орша</t>
  </si>
  <si>
    <t>Проектно-изыскательскик работы капитальный ремонт жилых домов: ул.Я.Свердлова д.34, ул. С.Кирова д. 17а, пер 2-ой Шкловской д.6, д. 8, ул. Г.Семенова д. 20, ул. Т.Шевченко д. 50, .ул. Центральная д. 38 аг.Межево, ул. 1 Мая д. 55, ул. А.Пушкина д. 6, отчисления госстройнадзору, исходные данные, центр по ценообразованию в строительстве Витебской  обл.</t>
  </si>
  <si>
    <t>Разработка проектно-сметной документации сбор исходных данных, обследования, диагностика, прохождение строительных объектов экспертизы, опломбировка счетчиков,декларирование объектов, отчисления госстройнадзору, авторский надзор, оборудование, затраты связанные с вводом объектов в эксплуатацию вышеперечисленных объектов в т.ч. дополнительных: З.Космодемьянской д. 2, 3, пр.Текстильщиков д. 37а, 21, ул. Пролетарская д. 4, д. 6,  1 Молодежная д. 15, Жан-Поль Марата д. 22, Я.Свердлова д. 9, Г.Семенова д. 15,15а, ул. Могилевская д. 85/3, 85/4, К.Заслонова д. 18а, Мира д. 46,71, Н.Сорокина д. 8а, Первомайская д. 16  г.Барань, 1 Молодежная д. 112.</t>
  </si>
  <si>
    <t>Разработка проектно-сметной документации вышеперечисленных объектов, сбор исходных данных, прохождение строительных объектов экспертизы, декларирование объектов, опломбировка счетчиков, отчисления госстройнадзору, авторский надзор, оборудование, ценообразование, затраты связанные с вводом объекта в эксплуатацию вышеперечисленных объектов в т.ч. дополнительных:З.Космодемьянской д. 2, 3, пр.Текстильщиков д. 37а, 21, ул. Пролетарская д. 4, д. 6,  1 Молодежная д. 15, Жан-Поль Марата д. 22, Я.Свердлова д. 9, Г.Семенова д. 15,15а, ул. Могилевская д. 85/3, 85/4, К.Заслонова д. 18а, Мира д. 46,71, Н.Сорокина д. 8а, Первомайская д. 16  г.Барань, 1 Молодежная д. 112.</t>
  </si>
  <si>
    <t>Капитальный ремонт зданиия жилого дома № 35 по ул. Василия Молокова в г.Орша</t>
  </si>
  <si>
    <t>Капитальный ремонт зданиия жилого дома № 5 по ул. Пограничная в г.Орша</t>
  </si>
  <si>
    <t xml:space="preserve">Капитальный ремонт здания жилого дома № 50 по ул. Александра Матросова в г.Орша </t>
  </si>
  <si>
    <t>Капитальный ремонт здания жилого дома № 34 по ул. Оршанская в г.Барань</t>
  </si>
  <si>
    <t>Капитальный ремонт здания жилого дома № 38 по ул. Центральная в аг.Межево Оршанского района</t>
  </si>
  <si>
    <t>ОАО "Трест Белсантехмонтаж № 1"</t>
  </si>
  <si>
    <t xml:space="preserve">январь </t>
  </si>
  <si>
    <t>февраль</t>
  </si>
  <si>
    <t>КУП "Оршакомхоз"</t>
  </si>
  <si>
    <t>ОМУ ОАО "Трест Белсантехмонтаж № 1"</t>
  </si>
  <si>
    <t>ОАО "Оршанский строительный трест № 18"</t>
  </si>
  <si>
    <t>по результату конкурсных торгов</t>
  </si>
  <si>
    <t>сентябрь</t>
  </si>
  <si>
    <t>Усиление наружной стены жилого дома № 6 по ул. Николая Сорокина в г.Барань</t>
  </si>
  <si>
    <t>октябрь</t>
  </si>
  <si>
    <t>август</t>
  </si>
  <si>
    <t>ремонт фасада, балконов, отмостки, инженерных сетей по подвалу, замена окон и дверей в МОП</t>
  </si>
  <si>
    <t>Ремонт кровли, фасада, ремонт инженерных сетей, входов, ремонт отмостки, замена сетей электроснабжения окон и дверей в МОП..</t>
  </si>
  <si>
    <t>Ремонт  фасада,  ремонт инженерных сетей.</t>
  </si>
  <si>
    <t>Ремонт кровли, фасада, ремонт инженерных сетей, входов, ремонт отмостки, замена окон и дверей в МОП, утепление торцевых стен..</t>
  </si>
  <si>
    <t>Ремонт кровли, фасада, входов в здание, замена окон и дверей в МОП и жилых помещениях, устройство водосточной системы, замена отмостки, пожарная сигнализация.</t>
  </si>
  <si>
    <t>Ремонт балконов,  фасада, замена окон и дверей в МОП, ремонт крылец, ремонт спусков в подвал, отмостка, ремонт инженерных сетей в подвальном помещении.</t>
  </si>
  <si>
    <t>Ремонт балконов,  фасада, замена окон и дверей в МОП, ремонт крылец, ремонт спусков в подвал, отмостка, ремонт инженерных сетей стояки и магистрали в подвальном помещении.</t>
  </si>
  <si>
    <t>Ремонт кровли, фасада, ремонт инженерных сетей, входов, ремонт отмостки, окон и дверей в МОП..</t>
  </si>
  <si>
    <t>Ремонт кровли, оштукатуривание фасада, замена отмостки, инженерных сетей по подвалу, замена окон и дверей в МОП.</t>
  </si>
  <si>
    <t>Ремонт кровли, фасада, входов, ремонт отмостки, замена окон и дверей в МОП..</t>
  </si>
  <si>
    <t>ремонт кровли, цоколя, замена окон и дверей в МОП, замена инженерных сетей в подвалтном помещении</t>
  </si>
  <si>
    <t>Ремонт кровли шиферной, фасада, крылец, отмостки, лоджий, устройство водосточной системы, замена окон и дверей в МОП, утепление торцевых стен.</t>
  </si>
  <si>
    <t>Ремонт кровли,  замена оконных и дверных проемов в МОП.</t>
  </si>
  <si>
    <t>Ремонт кровли, замена оконных и дверных проемов в МОП, замена инженерных сетей (стояки, розлива), входов в здание, ремонт цоколя и отмостки.</t>
  </si>
  <si>
    <t>Ремонт кровли, фасада, балконов, замена оконных и дверных проемов в МОП, замена инженерных сетей (стояки, розлива), входов в здание, ремонт цоколя и отмостки.</t>
  </si>
  <si>
    <t>Ремонт кровли,замена оконных и дверных проемов в МОП, замена инженерных сетей по подвалу, утепление торцевых стен, ремонт балконов, цоколя, отмостки.</t>
  </si>
  <si>
    <t>ремонт кровли, фасада, ремонт балконов, замена окон и дверей в МОП, устройство водосточной системы, ремонт цоколя и отмостки.</t>
  </si>
  <si>
    <t>Ремонт кровли, фасада, замена окон и дверей в МОП, ремонт инженерных сетей в подвале, ремонт входов, ремонт  отмостки.</t>
  </si>
  <si>
    <t xml:space="preserve"> 18.01.2024  № 67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</si>
</sst>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#,##0.00;[Red]#,##0.00"/>
    <numFmt numFmtId="166" formatCode="0;[Red]0"/>
    <numFmt numFmtId="167" formatCode="#,##0.00\ _₽;[Red]#,##0.00\ _₽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i/>
      <sz val="13"/>
      <color indexed="10"/>
      <name val="Times New Roman"/>
      <family val="1"/>
    </font>
    <font>
      <sz val="13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0" fillId="0" borderId="0" xfId="0" applyNumberFormat="1" applyFont="1" applyAlignment="1">
      <alignment vertical="top" wrapText="1"/>
    </xf>
    <xf numFmtId="4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165" fontId="12" fillId="33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7" fillId="33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7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17" fontId="1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1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Normal="120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4.625" style="2" customWidth="1"/>
    <col min="2" max="2" width="81.375" style="2" customWidth="1"/>
    <col min="3" max="4" width="10.875" style="2" customWidth="1"/>
    <col min="5" max="5" width="11.625" style="2" customWidth="1"/>
    <col min="6" max="6" width="12.875" style="2" customWidth="1"/>
    <col min="7" max="7" width="16.125" style="2" customWidth="1"/>
    <col min="8" max="8" width="16.375" style="2" customWidth="1"/>
    <col min="9" max="9" width="27.625" style="2" customWidth="1"/>
    <col min="10" max="10" width="19.00390625" style="3" customWidth="1"/>
    <col min="11" max="11" width="18.25390625" style="3" customWidth="1"/>
    <col min="12" max="12" width="16.875" style="3" customWidth="1"/>
    <col min="13" max="13" width="17.25390625" style="3" customWidth="1"/>
    <col min="14" max="14" width="15.125" style="1" customWidth="1"/>
    <col min="15" max="15" width="13.75390625" style="0" customWidth="1"/>
  </cols>
  <sheetData>
    <row r="1" spans="2:12" ht="18.75">
      <c r="B1" s="30" t="s">
        <v>0</v>
      </c>
      <c r="C1" s="30" t="s">
        <v>0</v>
      </c>
      <c r="D1" s="30"/>
      <c r="E1" s="30"/>
      <c r="I1" s="21"/>
      <c r="J1" s="30" t="s">
        <v>4</v>
      </c>
      <c r="K1" s="30"/>
      <c r="L1" s="32"/>
    </row>
    <row r="2" spans="2:12" ht="18.75">
      <c r="B2" s="30" t="s">
        <v>28</v>
      </c>
      <c r="C2" s="30" t="s">
        <v>27</v>
      </c>
      <c r="D2" s="30"/>
      <c r="E2" s="30"/>
      <c r="I2" s="21"/>
      <c r="J2" s="33" t="s">
        <v>22</v>
      </c>
      <c r="K2" s="33"/>
      <c r="L2" s="32"/>
    </row>
    <row r="3" spans="2:12" ht="18.75" customHeight="1">
      <c r="B3" s="30" t="s">
        <v>1</v>
      </c>
      <c r="C3" s="30" t="s">
        <v>21</v>
      </c>
      <c r="D3" s="30"/>
      <c r="E3" s="30"/>
      <c r="I3" s="21"/>
      <c r="J3" s="109" t="s">
        <v>21</v>
      </c>
      <c r="K3" s="109"/>
      <c r="L3" s="109"/>
    </row>
    <row r="4" spans="2:12" ht="18.75">
      <c r="B4" s="30" t="s">
        <v>2</v>
      </c>
      <c r="C4" s="30" t="s">
        <v>3</v>
      </c>
      <c r="D4" s="106"/>
      <c r="E4" s="106"/>
      <c r="I4" s="21"/>
      <c r="J4" s="30" t="s">
        <v>121</v>
      </c>
      <c r="K4" s="30"/>
      <c r="L4" s="32"/>
    </row>
    <row r="5" spans="2:12" ht="18.75">
      <c r="B5" s="31" t="s">
        <v>55</v>
      </c>
      <c r="C5" s="108"/>
      <c r="D5" s="108"/>
      <c r="E5" s="30" t="s">
        <v>56</v>
      </c>
      <c r="I5" s="21"/>
      <c r="J5" s="32"/>
      <c r="K5" s="32"/>
      <c r="L5" s="32"/>
    </row>
    <row r="6" spans="1:13" ht="11.25" customHeight="1">
      <c r="A6" s="21"/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22"/>
    </row>
    <row r="7" spans="1:14" s="8" customFormat="1" ht="25.5" customHeight="1">
      <c r="A7" s="107" t="s">
        <v>60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"/>
    </row>
    <row r="8" spans="1:14" s="8" customFormat="1" ht="71.25" customHeight="1">
      <c r="A8" s="111" t="s">
        <v>6</v>
      </c>
      <c r="B8" s="105" t="s">
        <v>5</v>
      </c>
      <c r="C8" s="111" t="s">
        <v>7</v>
      </c>
      <c r="D8" s="111" t="s">
        <v>8</v>
      </c>
      <c r="E8" s="111" t="s">
        <v>16</v>
      </c>
      <c r="F8" s="111"/>
      <c r="G8" s="111" t="s">
        <v>9</v>
      </c>
      <c r="H8" s="111"/>
      <c r="I8" s="111" t="s">
        <v>54</v>
      </c>
      <c r="J8" s="111" t="s">
        <v>57</v>
      </c>
      <c r="K8" s="111"/>
      <c r="L8" s="111"/>
      <c r="M8" s="111"/>
      <c r="N8" s="1"/>
    </row>
    <row r="9" spans="1:14" s="8" customFormat="1" ht="17.25" customHeight="1">
      <c r="A9" s="111"/>
      <c r="B9" s="105"/>
      <c r="C9" s="111"/>
      <c r="D9" s="111"/>
      <c r="E9" s="111" t="s">
        <v>29</v>
      </c>
      <c r="F9" s="111" t="s">
        <v>18</v>
      </c>
      <c r="G9" s="111" t="s">
        <v>10</v>
      </c>
      <c r="H9" s="111" t="s">
        <v>11</v>
      </c>
      <c r="I9" s="111"/>
      <c r="J9" s="111" t="s">
        <v>12</v>
      </c>
      <c r="K9" s="111" t="s">
        <v>13</v>
      </c>
      <c r="L9" s="111"/>
      <c r="M9" s="111"/>
      <c r="N9" s="1"/>
    </row>
    <row r="10" spans="1:14" s="8" customFormat="1" ht="27.75" customHeight="1">
      <c r="A10" s="111"/>
      <c r="B10" s="105"/>
      <c r="C10" s="111"/>
      <c r="D10" s="111"/>
      <c r="E10" s="111"/>
      <c r="F10" s="111"/>
      <c r="G10" s="111"/>
      <c r="H10" s="111"/>
      <c r="I10" s="111"/>
      <c r="J10" s="111"/>
      <c r="K10" s="111" t="s">
        <v>59</v>
      </c>
      <c r="L10" s="111" t="s">
        <v>58</v>
      </c>
      <c r="M10" s="111"/>
      <c r="N10" s="1"/>
    </row>
    <row r="11" spans="1:14" s="8" customFormat="1" ht="132.75" customHeight="1">
      <c r="A11" s="111"/>
      <c r="B11" s="105"/>
      <c r="C11" s="111"/>
      <c r="D11" s="111"/>
      <c r="E11" s="111"/>
      <c r="F11" s="111"/>
      <c r="G11" s="111"/>
      <c r="H11" s="111"/>
      <c r="I11" s="111"/>
      <c r="J11" s="111"/>
      <c r="K11" s="111"/>
      <c r="L11" s="34" t="s">
        <v>14</v>
      </c>
      <c r="M11" s="34" t="s">
        <v>49</v>
      </c>
      <c r="N11" s="1"/>
    </row>
    <row r="12" spans="1:13" ht="16.5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</row>
    <row r="13" spans="1:13" ht="21" customHeight="1">
      <c r="A13" s="113" t="s">
        <v>20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5" s="4" customFormat="1" ht="37.5" customHeight="1">
      <c r="A14" s="72">
        <v>1</v>
      </c>
      <c r="B14" s="36" t="s">
        <v>51</v>
      </c>
      <c r="C14" s="83">
        <v>5521</v>
      </c>
      <c r="D14" s="83">
        <v>5521</v>
      </c>
      <c r="E14" s="37" t="s">
        <v>44</v>
      </c>
      <c r="F14" s="37" t="s">
        <v>48</v>
      </c>
      <c r="G14" s="40">
        <v>1239782</v>
      </c>
      <c r="H14" s="40">
        <v>850000</v>
      </c>
      <c r="I14" s="40"/>
      <c r="J14" s="38">
        <v>850000</v>
      </c>
      <c r="K14" s="40"/>
      <c r="L14" s="40">
        <v>850000</v>
      </c>
      <c r="M14" s="38"/>
      <c r="N14" s="19">
        <f aca="true" t="shared" si="0" ref="N14:N24">H14-I14-J14</f>
        <v>0</v>
      </c>
      <c r="O14" s="13">
        <f aca="true" t="shared" si="1" ref="O14:O24">J14-L14-M14</f>
        <v>0</v>
      </c>
    </row>
    <row r="15" spans="1:15" s="4" customFormat="1" ht="35.25" customHeight="1">
      <c r="A15" s="72">
        <v>2</v>
      </c>
      <c r="B15" s="36" t="s">
        <v>52</v>
      </c>
      <c r="C15" s="83">
        <v>5400</v>
      </c>
      <c r="D15" s="83">
        <v>5400</v>
      </c>
      <c r="E15" s="37" t="s">
        <v>93</v>
      </c>
      <c r="F15" s="37" t="s">
        <v>48</v>
      </c>
      <c r="G15" s="40">
        <v>2279860</v>
      </c>
      <c r="H15" s="40">
        <v>1752000</v>
      </c>
      <c r="I15" s="40">
        <v>192000</v>
      </c>
      <c r="J15" s="38">
        <v>1560000</v>
      </c>
      <c r="K15" s="40"/>
      <c r="L15" s="40">
        <v>1260000</v>
      </c>
      <c r="M15" s="38">
        <v>300000</v>
      </c>
      <c r="N15" s="19">
        <f t="shared" si="0"/>
        <v>0</v>
      </c>
      <c r="O15" s="13">
        <f t="shared" si="1"/>
        <v>0</v>
      </c>
    </row>
    <row r="16" spans="1:15" s="4" customFormat="1" ht="39.75" customHeight="1">
      <c r="A16" s="72">
        <v>3</v>
      </c>
      <c r="B16" s="36" t="s">
        <v>53</v>
      </c>
      <c r="C16" s="83">
        <v>8087</v>
      </c>
      <c r="D16" s="83">
        <v>8087</v>
      </c>
      <c r="E16" s="37" t="s">
        <v>44</v>
      </c>
      <c r="F16" s="37" t="s">
        <v>39</v>
      </c>
      <c r="G16" s="40">
        <v>660566</v>
      </c>
      <c r="H16" s="38">
        <v>500000</v>
      </c>
      <c r="I16" s="40">
        <v>100000</v>
      </c>
      <c r="J16" s="38">
        <v>400000</v>
      </c>
      <c r="K16" s="40">
        <v>161417.77</v>
      </c>
      <c r="L16" s="40"/>
      <c r="M16" s="38">
        <v>400000</v>
      </c>
      <c r="N16" s="19">
        <f t="shared" si="0"/>
        <v>0</v>
      </c>
      <c r="O16" s="13">
        <f t="shared" si="1"/>
        <v>0</v>
      </c>
    </row>
    <row r="17" spans="1:15" s="4" customFormat="1" ht="34.5" customHeight="1">
      <c r="A17" s="72">
        <v>4</v>
      </c>
      <c r="B17" s="36" t="s">
        <v>61</v>
      </c>
      <c r="C17" s="83">
        <v>3417</v>
      </c>
      <c r="D17" s="83">
        <v>3417</v>
      </c>
      <c r="E17" s="37" t="s">
        <v>44</v>
      </c>
      <c r="F17" s="37" t="s">
        <v>48</v>
      </c>
      <c r="G17" s="84">
        <v>923490</v>
      </c>
      <c r="H17" s="84">
        <v>700000</v>
      </c>
      <c r="I17" s="38"/>
      <c r="J17" s="84">
        <v>700000</v>
      </c>
      <c r="K17" s="38"/>
      <c r="L17" s="38"/>
      <c r="M17" s="84">
        <v>700000</v>
      </c>
      <c r="N17" s="19">
        <f t="shared" si="0"/>
        <v>0</v>
      </c>
      <c r="O17" s="13">
        <f t="shared" si="1"/>
        <v>0</v>
      </c>
    </row>
    <row r="18" spans="1:15" s="4" customFormat="1" ht="32.25" customHeight="1">
      <c r="A18" s="72">
        <v>5</v>
      </c>
      <c r="B18" s="76" t="s">
        <v>62</v>
      </c>
      <c r="C18" s="85">
        <v>2648.1</v>
      </c>
      <c r="D18" s="85">
        <v>2648.1</v>
      </c>
      <c r="E18" s="37" t="s">
        <v>48</v>
      </c>
      <c r="F18" s="37" t="s">
        <v>40</v>
      </c>
      <c r="G18" s="84">
        <v>1179011</v>
      </c>
      <c r="H18" s="84">
        <v>940000</v>
      </c>
      <c r="I18" s="38"/>
      <c r="J18" s="84">
        <v>940000</v>
      </c>
      <c r="K18" s="38"/>
      <c r="L18" s="84">
        <v>400000</v>
      </c>
      <c r="M18" s="38">
        <v>540000</v>
      </c>
      <c r="N18" s="19">
        <f t="shared" si="0"/>
        <v>0</v>
      </c>
      <c r="O18" s="13">
        <f t="shared" si="1"/>
        <v>0</v>
      </c>
    </row>
    <row r="19" spans="1:15" s="4" customFormat="1" ht="33.75" customHeight="1">
      <c r="A19" s="72">
        <v>6</v>
      </c>
      <c r="B19" s="36" t="s">
        <v>63</v>
      </c>
      <c r="C19" s="85">
        <v>456</v>
      </c>
      <c r="D19" s="85">
        <v>456</v>
      </c>
      <c r="E19" s="37" t="s">
        <v>39</v>
      </c>
      <c r="F19" s="37" t="s">
        <v>35</v>
      </c>
      <c r="G19" s="84">
        <v>308860</v>
      </c>
      <c r="H19" s="84">
        <v>280000</v>
      </c>
      <c r="I19" s="38"/>
      <c r="J19" s="84">
        <v>280000</v>
      </c>
      <c r="K19" s="38"/>
      <c r="L19" s="84"/>
      <c r="M19" s="84">
        <v>280000</v>
      </c>
      <c r="N19" s="19">
        <f t="shared" si="0"/>
        <v>0</v>
      </c>
      <c r="O19" s="13">
        <f t="shared" si="1"/>
        <v>0</v>
      </c>
    </row>
    <row r="20" spans="1:15" s="4" customFormat="1" ht="33" customHeight="1">
      <c r="A20" s="72">
        <v>7</v>
      </c>
      <c r="B20" s="36" t="s">
        <v>64</v>
      </c>
      <c r="C20" s="85">
        <v>484</v>
      </c>
      <c r="D20" s="85">
        <v>484</v>
      </c>
      <c r="E20" s="72" t="s">
        <v>39</v>
      </c>
      <c r="F20" s="39" t="s">
        <v>35</v>
      </c>
      <c r="G20" s="84">
        <v>346860</v>
      </c>
      <c r="H20" s="84">
        <v>290000</v>
      </c>
      <c r="I20" s="86"/>
      <c r="J20" s="84">
        <v>290000</v>
      </c>
      <c r="K20" s="87"/>
      <c r="L20" s="84"/>
      <c r="M20" s="84">
        <v>290000</v>
      </c>
      <c r="N20" s="19">
        <f t="shared" si="0"/>
        <v>0</v>
      </c>
      <c r="O20" s="13">
        <f t="shared" si="1"/>
        <v>0</v>
      </c>
    </row>
    <row r="21" spans="1:15" s="4" customFormat="1" ht="33" customHeight="1">
      <c r="A21" s="72">
        <v>8</v>
      </c>
      <c r="B21" s="36" t="s">
        <v>65</v>
      </c>
      <c r="C21" s="85">
        <v>3539</v>
      </c>
      <c r="D21" s="85">
        <v>3539</v>
      </c>
      <c r="E21" s="37" t="s">
        <v>94</v>
      </c>
      <c r="F21" s="37" t="s">
        <v>38</v>
      </c>
      <c r="G21" s="37">
        <v>647480</v>
      </c>
      <c r="H21" s="38">
        <v>545500</v>
      </c>
      <c r="I21" s="38"/>
      <c r="J21" s="38">
        <v>545500</v>
      </c>
      <c r="K21" s="38"/>
      <c r="L21" s="38">
        <v>495500</v>
      </c>
      <c r="M21" s="38">
        <v>50000</v>
      </c>
      <c r="N21" s="19">
        <f t="shared" si="0"/>
        <v>0</v>
      </c>
      <c r="O21" s="13">
        <f t="shared" si="1"/>
        <v>0</v>
      </c>
    </row>
    <row r="22" spans="1:15" s="4" customFormat="1" ht="33" customHeight="1">
      <c r="A22" s="72">
        <v>9</v>
      </c>
      <c r="B22" s="36" t="s">
        <v>66</v>
      </c>
      <c r="C22" s="72">
        <v>3595</v>
      </c>
      <c r="D22" s="72">
        <v>3595</v>
      </c>
      <c r="E22" s="37" t="s">
        <v>94</v>
      </c>
      <c r="F22" s="37" t="s">
        <v>38</v>
      </c>
      <c r="G22" s="37">
        <v>1307480</v>
      </c>
      <c r="H22" s="38">
        <v>1000000</v>
      </c>
      <c r="I22" s="38"/>
      <c r="J22" s="38">
        <v>1000000</v>
      </c>
      <c r="K22" s="38"/>
      <c r="L22" s="38">
        <v>1000000</v>
      </c>
      <c r="M22" s="88"/>
      <c r="N22" s="19">
        <f t="shared" si="0"/>
        <v>0</v>
      </c>
      <c r="O22" s="13">
        <f t="shared" si="1"/>
        <v>0</v>
      </c>
    </row>
    <row r="23" spans="1:15" s="4" customFormat="1" ht="33" customHeight="1">
      <c r="A23" s="72">
        <v>10</v>
      </c>
      <c r="B23" s="36" t="s">
        <v>67</v>
      </c>
      <c r="C23" s="72">
        <v>4134</v>
      </c>
      <c r="D23" s="72">
        <v>4134</v>
      </c>
      <c r="E23" s="37" t="s">
        <v>94</v>
      </c>
      <c r="F23" s="37" t="s">
        <v>38</v>
      </c>
      <c r="G23" s="89">
        <v>1056450</v>
      </c>
      <c r="H23" s="38">
        <v>800000</v>
      </c>
      <c r="I23" s="38"/>
      <c r="J23" s="38">
        <v>800000</v>
      </c>
      <c r="K23" s="38"/>
      <c r="L23" s="38">
        <v>800000</v>
      </c>
      <c r="M23" s="88"/>
      <c r="N23" s="19">
        <f t="shared" si="0"/>
        <v>0</v>
      </c>
      <c r="O23" s="13">
        <f t="shared" si="1"/>
        <v>0</v>
      </c>
    </row>
    <row r="24" spans="1:15" s="4" customFormat="1" ht="33" customHeight="1">
      <c r="A24" s="72">
        <v>11</v>
      </c>
      <c r="B24" s="36" t="s">
        <v>68</v>
      </c>
      <c r="C24" s="72">
        <v>4861</v>
      </c>
      <c r="D24" s="72">
        <v>4861</v>
      </c>
      <c r="E24" s="37" t="s">
        <v>48</v>
      </c>
      <c r="F24" s="37" t="s">
        <v>40</v>
      </c>
      <c r="G24" s="84">
        <v>2018256</v>
      </c>
      <c r="H24" s="38">
        <v>1000000</v>
      </c>
      <c r="I24" s="38"/>
      <c r="J24" s="38">
        <v>1000000</v>
      </c>
      <c r="K24" s="38"/>
      <c r="L24" s="38">
        <v>500000</v>
      </c>
      <c r="M24" s="38">
        <v>500000</v>
      </c>
      <c r="N24" s="19">
        <f t="shared" si="0"/>
        <v>0</v>
      </c>
      <c r="O24" s="13">
        <f t="shared" si="1"/>
        <v>0</v>
      </c>
    </row>
    <row r="25" spans="1:15" s="4" customFormat="1" ht="34.5" customHeight="1">
      <c r="A25" s="72">
        <v>12</v>
      </c>
      <c r="B25" s="36" t="s">
        <v>69</v>
      </c>
      <c r="C25" s="72">
        <v>619</v>
      </c>
      <c r="D25" s="72">
        <v>619</v>
      </c>
      <c r="E25" s="74" t="s">
        <v>38</v>
      </c>
      <c r="F25" s="74" t="s">
        <v>40</v>
      </c>
      <c r="G25" s="38">
        <v>250000</v>
      </c>
      <c r="H25" s="38">
        <v>200000</v>
      </c>
      <c r="I25" s="38"/>
      <c r="J25" s="38">
        <v>200000</v>
      </c>
      <c r="K25" s="87"/>
      <c r="L25" s="38"/>
      <c r="M25" s="38">
        <v>200000</v>
      </c>
      <c r="N25" s="19"/>
      <c r="O25" s="13"/>
    </row>
    <row r="26" spans="1:15" s="4" customFormat="1" ht="32.25" customHeight="1">
      <c r="A26" s="72">
        <v>13</v>
      </c>
      <c r="B26" s="36" t="s">
        <v>70</v>
      </c>
      <c r="C26" s="72">
        <v>619</v>
      </c>
      <c r="D26" s="72">
        <v>619</v>
      </c>
      <c r="E26" s="74" t="s">
        <v>38</v>
      </c>
      <c r="F26" s="74" t="s">
        <v>40</v>
      </c>
      <c r="G26" s="38">
        <v>250000</v>
      </c>
      <c r="H26" s="87">
        <v>200000</v>
      </c>
      <c r="I26" s="38"/>
      <c r="J26" s="87">
        <v>200000</v>
      </c>
      <c r="K26" s="87"/>
      <c r="L26" s="87"/>
      <c r="M26" s="87">
        <v>200000</v>
      </c>
      <c r="N26" s="19">
        <f>H26-I26-J26</f>
        <v>0</v>
      </c>
      <c r="O26" s="13">
        <f>J26-L26-M26</f>
        <v>0</v>
      </c>
    </row>
    <row r="27" spans="1:15" s="4" customFormat="1" ht="32.25" customHeight="1">
      <c r="A27" s="72">
        <v>14</v>
      </c>
      <c r="B27" s="36" t="s">
        <v>71</v>
      </c>
      <c r="C27" s="72">
        <v>6138</v>
      </c>
      <c r="D27" s="72">
        <v>6138</v>
      </c>
      <c r="E27" s="37" t="s">
        <v>94</v>
      </c>
      <c r="F27" s="37" t="s">
        <v>35</v>
      </c>
      <c r="G27" s="37">
        <v>1120600</v>
      </c>
      <c r="H27" s="37">
        <v>855200</v>
      </c>
      <c r="I27" s="37"/>
      <c r="J27" s="37">
        <v>855200</v>
      </c>
      <c r="K27" s="37"/>
      <c r="L27" s="37">
        <v>855200</v>
      </c>
      <c r="M27" s="37"/>
      <c r="N27" s="19">
        <f>H27-I27-J27</f>
        <v>0</v>
      </c>
      <c r="O27" s="13">
        <f>J27-L27-M27</f>
        <v>0</v>
      </c>
    </row>
    <row r="28" spans="1:15" s="4" customFormat="1" ht="40.5" customHeight="1">
      <c r="A28" s="72">
        <v>15</v>
      </c>
      <c r="B28" s="36" t="s">
        <v>89</v>
      </c>
      <c r="C28" s="72">
        <v>1172</v>
      </c>
      <c r="D28" s="72">
        <v>1172</v>
      </c>
      <c r="E28" s="74" t="s">
        <v>39</v>
      </c>
      <c r="F28" s="74" t="s">
        <v>35</v>
      </c>
      <c r="G28" s="89">
        <v>579910</v>
      </c>
      <c r="H28" s="87">
        <v>520000</v>
      </c>
      <c r="I28" s="90"/>
      <c r="J28" s="87">
        <v>520000</v>
      </c>
      <c r="K28" s="87"/>
      <c r="L28" s="87"/>
      <c r="M28" s="38">
        <v>520000</v>
      </c>
      <c r="N28" s="19"/>
      <c r="O28" s="13"/>
    </row>
    <row r="29" spans="1:15" s="4" customFormat="1" ht="39.75" customHeight="1">
      <c r="A29" s="72">
        <v>16</v>
      </c>
      <c r="B29" s="36" t="s">
        <v>72</v>
      </c>
      <c r="C29" s="72">
        <v>4448</v>
      </c>
      <c r="D29" s="72">
        <v>4448</v>
      </c>
      <c r="E29" s="72" t="s">
        <v>39</v>
      </c>
      <c r="F29" s="39" t="s">
        <v>40</v>
      </c>
      <c r="G29" s="38">
        <v>581748</v>
      </c>
      <c r="H29" s="38">
        <v>500000</v>
      </c>
      <c r="I29" s="38"/>
      <c r="J29" s="38">
        <v>500000</v>
      </c>
      <c r="K29" s="87"/>
      <c r="L29" s="87"/>
      <c r="M29" s="38">
        <v>500000</v>
      </c>
      <c r="N29" s="19"/>
      <c r="O29" s="13"/>
    </row>
    <row r="30" spans="1:15" s="4" customFormat="1" ht="37.5" customHeight="1">
      <c r="A30" s="72">
        <v>17</v>
      </c>
      <c r="B30" s="36" t="s">
        <v>81</v>
      </c>
      <c r="C30" s="72">
        <v>3299</v>
      </c>
      <c r="D30" s="72">
        <v>3299</v>
      </c>
      <c r="E30" s="74" t="s">
        <v>38</v>
      </c>
      <c r="F30" s="38" t="s">
        <v>99</v>
      </c>
      <c r="G30" s="40">
        <v>950000</v>
      </c>
      <c r="H30" s="91">
        <v>870000</v>
      </c>
      <c r="I30" s="37"/>
      <c r="J30" s="91">
        <v>870000</v>
      </c>
      <c r="K30" s="91"/>
      <c r="L30" s="91">
        <v>870000</v>
      </c>
      <c r="M30" s="88"/>
      <c r="N30" s="19"/>
      <c r="O30" s="13"/>
    </row>
    <row r="31" spans="1:15" s="4" customFormat="1" ht="39.75" customHeight="1">
      <c r="A31" s="72">
        <v>18</v>
      </c>
      <c r="B31" s="36" t="s">
        <v>82</v>
      </c>
      <c r="C31" s="72">
        <v>3331</v>
      </c>
      <c r="D31" s="72">
        <v>3331</v>
      </c>
      <c r="E31" s="74" t="s">
        <v>35</v>
      </c>
      <c r="F31" s="74" t="s">
        <v>101</v>
      </c>
      <c r="G31" s="37">
        <v>1200000</v>
      </c>
      <c r="H31" s="91">
        <v>749300</v>
      </c>
      <c r="I31" s="37"/>
      <c r="J31" s="91">
        <v>749300</v>
      </c>
      <c r="K31" s="91"/>
      <c r="L31" s="91">
        <v>749300</v>
      </c>
      <c r="M31" s="37"/>
      <c r="N31" s="19"/>
      <c r="O31" s="13"/>
    </row>
    <row r="32" spans="1:15" s="4" customFormat="1" ht="41.25" customHeight="1">
      <c r="A32" s="72">
        <v>19</v>
      </c>
      <c r="B32" s="36" t="s">
        <v>73</v>
      </c>
      <c r="C32" s="72">
        <v>4876</v>
      </c>
      <c r="D32" s="72">
        <v>4876</v>
      </c>
      <c r="E32" s="74" t="s">
        <v>38</v>
      </c>
      <c r="F32" s="74" t="s">
        <v>102</v>
      </c>
      <c r="G32" s="89">
        <v>1000000</v>
      </c>
      <c r="H32" s="87">
        <v>520000</v>
      </c>
      <c r="I32" s="90"/>
      <c r="J32" s="87">
        <v>520000</v>
      </c>
      <c r="K32" s="87"/>
      <c r="L32" s="87">
        <v>500000</v>
      </c>
      <c r="M32" s="38">
        <v>20000</v>
      </c>
      <c r="N32" s="19">
        <f>H32-I32-J32</f>
        <v>0</v>
      </c>
      <c r="O32" s="13"/>
    </row>
    <row r="33" spans="1:15" s="4" customFormat="1" ht="39" customHeight="1">
      <c r="A33" s="72">
        <v>20</v>
      </c>
      <c r="B33" s="36" t="s">
        <v>74</v>
      </c>
      <c r="C33" s="72">
        <v>694</v>
      </c>
      <c r="D33" s="72">
        <v>694</v>
      </c>
      <c r="E33" s="74" t="s">
        <v>39</v>
      </c>
      <c r="F33" s="74" t="s">
        <v>38</v>
      </c>
      <c r="G33" s="38">
        <v>250000</v>
      </c>
      <c r="H33" s="38">
        <v>200000</v>
      </c>
      <c r="I33" s="38"/>
      <c r="J33" s="38">
        <v>200000</v>
      </c>
      <c r="K33" s="87"/>
      <c r="L33" s="87"/>
      <c r="M33" s="38">
        <v>200000</v>
      </c>
      <c r="N33" s="19"/>
      <c r="O33" s="13"/>
    </row>
    <row r="34" spans="1:15" s="4" customFormat="1" ht="37.5" customHeight="1">
      <c r="A34" s="72">
        <v>21</v>
      </c>
      <c r="B34" s="36" t="s">
        <v>75</v>
      </c>
      <c r="C34" s="72">
        <v>699</v>
      </c>
      <c r="D34" s="72">
        <v>699</v>
      </c>
      <c r="E34" s="74" t="s">
        <v>39</v>
      </c>
      <c r="F34" s="74" t="s">
        <v>38</v>
      </c>
      <c r="G34" s="38">
        <v>250000</v>
      </c>
      <c r="H34" s="87">
        <v>200000</v>
      </c>
      <c r="I34" s="38"/>
      <c r="J34" s="87">
        <v>200000</v>
      </c>
      <c r="K34" s="87"/>
      <c r="L34" s="87"/>
      <c r="M34" s="87">
        <v>200000</v>
      </c>
      <c r="N34" s="19"/>
      <c r="O34" s="13"/>
    </row>
    <row r="35" spans="1:15" s="4" customFormat="1" ht="38.25" customHeight="1">
      <c r="A35" s="72">
        <v>22</v>
      </c>
      <c r="B35" s="36" t="s">
        <v>76</v>
      </c>
      <c r="C35" s="72">
        <v>698</v>
      </c>
      <c r="D35" s="72">
        <v>698</v>
      </c>
      <c r="E35" s="74" t="s">
        <v>48</v>
      </c>
      <c r="F35" s="74" t="s">
        <v>35</v>
      </c>
      <c r="G35" s="38">
        <v>250000</v>
      </c>
      <c r="H35" s="38">
        <v>200000</v>
      </c>
      <c r="I35" s="38"/>
      <c r="J35" s="38">
        <v>200000</v>
      </c>
      <c r="K35" s="38"/>
      <c r="L35" s="38"/>
      <c r="M35" s="38">
        <v>200000</v>
      </c>
      <c r="N35" s="19">
        <f>H35-I35-J35</f>
        <v>0</v>
      </c>
      <c r="O35" s="13">
        <f>J35-L35-M35</f>
        <v>0</v>
      </c>
    </row>
    <row r="36" spans="1:15" s="4" customFormat="1" ht="36.75" customHeight="1">
      <c r="A36" s="72">
        <v>23</v>
      </c>
      <c r="B36" s="36" t="s">
        <v>77</v>
      </c>
      <c r="C36" s="72">
        <v>995</v>
      </c>
      <c r="D36" s="72">
        <v>995</v>
      </c>
      <c r="E36" s="72" t="s">
        <v>38</v>
      </c>
      <c r="F36" s="39" t="s">
        <v>40</v>
      </c>
      <c r="G36" s="38">
        <v>300000</v>
      </c>
      <c r="H36" s="38">
        <v>250000</v>
      </c>
      <c r="I36" s="38"/>
      <c r="J36" s="38">
        <v>250000</v>
      </c>
      <c r="K36" s="87"/>
      <c r="L36" s="38">
        <v>250000</v>
      </c>
      <c r="M36" s="38"/>
      <c r="N36" s="19">
        <f>H36-I36-J36</f>
        <v>0</v>
      </c>
      <c r="O36" s="13">
        <f>J36-L36-M36</f>
        <v>0</v>
      </c>
    </row>
    <row r="37" spans="1:15" s="4" customFormat="1" ht="38.25" customHeight="1">
      <c r="A37" s="72">
        <v>24</v>
      </c>
      <c r="B37" s="36" t="s">
        <v>78</v>
      </c>
      <c r="C37" s="72">
        <v>1478</v>
      </c>
      <c r="D37" s="72">
        <v>1478</v>
      </c>
      <c r="E37" s="72" t="s">
        <v>38</v>
      </c>
      <c r="F37" s="39" t="s">
        <v>102</v>
      </c>
      <c r="G37" s="37">
        <v>300000</v>
      </c>
      <c r="H37" s="91">
        <v>250000</v>
      </c>
      <c r="I37" s="37"/>
      <c r="J37" s="91">
        <v>250000</v>
      </c>
      <c r="K37" s="91"/>
      <c r="L37" s="91">
        <v>250000</v>
      </c>
      <c r="M37" s="37"/>
      <c r="N37" s="19"/>
      <c r="O37" s="13"/>
    </row>
    <row r="38" spans="1:15" s="4" customFormat="1" ht="36" customHeight="1">
      <c r="A38" s="72">
        <v>25</v>
      </c>
      <c r="B38" s="36" t="s">
        <v>79</v>
      </c>
      <c r="C38" s="72">
        <v>684</v>
      </c>
      <c r="D38" s="72">
        <v>684</v>
      </c>
      <c r="E38" s="72" t="s">
        <v>48</v>
      </c>
      <c r="F38" s="39" t="s">
        <v>35</v>
      </c>
      <c r="G38" s="40">
        <v>250000</v>
      </c>
      <c r="H38" s="91">
        <v>200000</v>
      </c>
      <c r="I38" s="40"/>
      <c r="J38" s="91">
        <v>200000</v>
      </c>
      <c r="K38" s="91"/>
      <c r="L38" s="91"/>
      <c r="M38" s="91">
        <v>200000</v>
      </c>
      <c r="N38" s="19"/>
      <c r="O38" s="13"/>
    </row>
    <row r="39" spans="1:15" s="4" customFormat="1" ht="35.25" customHeight="1">
      <c r="A39" s="72">
        <v>26</v>
      </c>
      <c r="B39" s="36" t="s">
        <v>80</v>
      </c>
      <c r="C39" s="72">
        <v>2401</v>
      </c>
      <c r="D39" s="72">
        <v>2401</v>
      </c>
      <c r="E39" s="72" t="s">
        <v>40</v>
      </c>
      <c r="F39" s="39" t="s">
        <v>101</v>
      </c>
      <c r="G39" s="37">
        <v>800000</v>
      </c>
      <c r="H39" s="91">
        <v>600000</v>
      </c>
      <c r="I39" s="37"/>
      <c r="J39" s="91">
        <v>600000</v>
      </c>
      <c r="K39" s="91"/>
      <c r="L39" s="91"/>
      <c r="M39" s="37">
        <v>600000</v>
      </c>
      <c r="N39" s="19"/>
      <c r="O39" s="13"/>
    </row>
    <row r="40" spans="1:15" s="4" customFormat="1" ht="21.75" customHeight="1">
      <c r="A40" s="41"/>
      <c r="B40" s="92" t="s">
        <v>36</v>
      </c>
      <c r="C40" s="93">
        <f>SUM(C14:C39)</f>
        <v>74293.1</v>
      </c>
      <c r="D40" s="93">
        <f>SUM(D14:D39)</f>
        <v>74293.1</v>
      </c>
      <c r="E40" s="94"/>
      <c r="F40" s="94"/>
      <c r="G40" s="38">
        <f aca="true" t="shared" si="2" ref="G40:M40">SUM(G14:G39)</f>
        <v>20300353</v>
      </c>
      <c r="H40" s="38">
        <f t="shared" si="2"/>
        <v>14972000</v>
      </c>
      <c r="I40" s="38">
        <f t="shared" si="2"/>
        <v>292000</v>
      </c>
      <c r="J40" s="38">
        <f t="shared" si="2"/>
        <v>14680000</v>
      </c>
      <c r="K40" s="38">
        <f t="shared" si="2"/>
        <v>161417.77</v>
      </c>
      <c r="L40" s="38">
        <f t="shared" si="2"/>
        <v>8780000</v>
      </c>
      <c r="M40" s="38">
        <f t="shared" si="2"/>
        <v>5900000</v>
      </c>
      <c r="N40" s="19">
        <f>H40-I40-J40</f>
        <v>0</v>
      </c>
      <c r="O40" s="13">
        <f>J40-L40-M40</f>
        <v>0</v>
      </c>
    </row>
    <row r="41" spans="1:15" s="4" customFormat="1" ht="23.25" customHeight="1">
      <c r="A41" s="41"/>
      <c r="B41" s="115" t="s">
        <v>23</v>
      </c>
      <c r="C41" s="115"/>
      <c r="D41" s="115"/>
      <c r="E41" s="41"/>
      <c r="F41" s="41"/>
      <c r="G41" s="88"/>
      <c r="H41" s="38"/>
      <c r="I41" s="38"/>
      <c r="J41" s="38"/>
      <c r="K41" s="38"/>
      <c r="L41" s="38"/>
      <c r="M41" s="38"/>
      <c r="N41" s="19">
        <f>H41-I41-J41</f>
        <v>0</v>
      </c>
      <c r="O41" s="13">
        <f>J41-L41-M41</f>
        <v>0</v>
      </c>
    </row>
    <row r="42" spans="1:15" ht="35.25" customHeight="1">
      <c r="A42" s="72">
        <v>1</v>
      </c>
      <c r="B42" s="36" t="s">
        <v>45</v>
      </c>
      <c r="C42" s="83"/>
      <c r="D42" s="83"/>
      <c r="E42" s="74"/>
      <c r="F42" s="89"/>
      <c r="G42" s="40"/>
      <c r="H42" s="40">
        <v>630096.49</v>
      </c>
      <c r="I42" s="40">
        <v>630072.32</v>
      </c>
      <c r="J42" s="38">
        <v>24.17</v>
      </c>
      <c r="K42" s="38">
        <v>24.17</v>
      </c>
      <c r="L42" s="40"/>
      <c r="M42" s="38">
        <v>24.17</v>
      </c>
      <c r="N42" s="19"/>
      <c r="O42" s="13"/>
    </row>
    <row r="43" spans="1:15" ht="35.25" customHeight="1">
      <c r="A43" s="72">
        <v>2</v>
      </c>
      <c r="B43" s="36" t="s">
        <v>42</v>
      </c>
      <c r="C43" s="83"/>
      <c r="D43" s="83"/>
      <c r="E43" s="74"/>
      <c r="F43" s="89"/>
      <c r="G43" s="40"/>
      <c r="H43" s="40">
        <v>685956.96</v>
      </c>
      <c r="I43" s="40">
        <v>685000</v>
      </c>
      <c r="J43" s="38">
        <v>956.96</v>
      </c>
      <c r="K43" s="40">
        <v>956.96</v>
      </c>
      <c r="L43" s="40"/>
      <c r="M43" s="38">
        <v>956.96</v>
      </c>
      <c r="N43" s="19"/>
      <c r="O43" s="13"/>
    </row>
    <row r="44" spans="1:15" ht="35.25" customHeight="1">
      <c r="A44" s="72">
        <v>3</v>
      </c>
      <c r="B44" s="36" t="s">
        <v>46</v>
      </c>
      <c r="C44" s="83"/>
      <c r="D44" s="83"/>
      <c r="E44" s="74"/>
      <c r="F44" s="89"/>
      <c r="G44" s="40"/>
      <c r="H44" s="40">
        <v>497888.95</v>
      </c>
      <c r="I44" s="40">
        <v>400000</v>
      </c>
      <c r="J44" s="38">
        <v>97888.95</v>
      </c>
      <c r="K44" s="38">
        <v>97888.95</v>
      </c>
      <c r="L44" s="40"/>
      <c r="M44" s="38">
        <v>97888.95</v>
      </c>
      <c r="N44" s="19"/>
      <c r="O44" s="13"/>
    </row>
    <row r="45" spans="1:15" s="4" customFormat="1" ht="35.25" customHeight="1">
      <c r="A45" s="72">
        <v>4</v>
      </c>
      <c r="B45" s="36" t="s">
        <v>47</v>
      </c>
      <c r="C45" s="99"/>
      <c r="D45" s="99"/>
      <c r="E45" s="100"/>
      <c r="F45" s="100"/>
      <c r="G45" s="37"/>
      <c r="H45" s="91">
        <v>990274.44</v>
      </c>
      <c r="I45" s="37">
        <v>976804.33</v>
      </c>
      <c r="J45" s="91">
        <v>13470.11</v>
      </c>
      <c r="K45" s="91">
        <v>13470.11</v>
      </c>
      <c r="L45" s="91"/>
      <c r="M45" s="91">
        <v>13470.11</v>
      </c>
      <c r="N45" s="19"/>
      <c r="O45" s="13"/>
    </row>
    <row r="46" spans="1:15" s="4" customFormat="1" ht="35.25" customHeight="1">
      <c r="A46" s="72">
        <v>5</v>
      </c>
      <c r="B46" s="36" t="s">
        <v>83</v>
      </c>
      <c r="C46" s="99"/>
      <c r="D46" s="99"/>
      <c r="E46" s="74"/>
      <c r="F46" s="74"/>
      <c r="G46" s="37"/>
      <c r="H46" s="91">
        <v>538668.19</v>
      </c>
      <c r="I46" s="37">
        <v>350000</v>
      </c>
      <c r="J46" s="91">
        <v>188668.19</v>
      </c>
      <c r="K46" s="91">
        <v>188668.19</v>
      </c>
      <c r="L46" s="91"/>
      <c r="M46" s="91">
        <v>188668.19</v>
      </c>
      <c r="N46" s="19"/>
      <c r="O46" s="13"/>
    </row>
    <row r="47" spans="1:15" s="4" customFormat="1" ht="35.25" customHeight="1">
      <c r="A47" s="72">
        <v>6</v>
      </c>
      <c r="B47" s="36" t="s">
        <v>87</v>
      </c>
      <c r="C47" s="99"/>
      <c r="D47" s="99"/>
      <c r="E47" s="74"/>
      <c r="F47" s="74"/>
      <c r="G47" s="37"/>
      <c r="H47" s="38">
        <v>346587.56</v>
      </c>
      <c r="I47" s="37">
        <v>300000</v>
      </c>
      <c r="J47" s="38">
        <v>46587.56</v>
      </c>
      <c r="K47" s="38">
        <v>46587.56</v>
      </c>
      <c r="L47" s="91"/>
      <c r="M47" s="38">
        <v>46587.56</v>
      </c>
      <c r="N47" s="19"/>
      <c r="O47" s="13"/>
    </row>
    <row r="48" spans="1:15" s="4" customFormat="1" ht="30.75" customHeight="1">
      <c r="A48" s="72">
        <v>7</v>
      </c>
      <c r="B48" s="36" t="s">
        <v>88</v>
      </c>
      <c r="C48" s="99"/>
      <c r="D48" s="99"/>
      <c r="E48" s="74"/>
      <c r="F48" s="74"/>
      <c r="G48" s="37"/>
      <c r="H48" s="87">
        <v>528335.91</v>
      </c>
      <c r="I48" s="37">
        <v>416694.72</v>
      </c>
      <c r="J48" s="38">
        <v>111641.19</v>
      </c>
      <c r="K48" s="38">
        <v>111641.19</v>
      </c>
      <c r="L48" s="91"/>
      <c r="M48" s="38">
        <v>111641.19</v>
      </c>
      <c r="N48" s="19"/>
      <c r="O48" s="13"/>
    </row>
    <row r="49" spans="1:15" s="4" customFormat="1" ht="30.75" customHeight="1">
      <c r="A49" s="72">
        <v>8</v>
      </c>
      <c r="B49" s="36" t="s">
        <v>100</v>
      </c>
      <c r="C49" s="99"/>
      <c r="D49" s="99"/>
      <c r="E49" s="74"/>
      <c r="F49" s="74"/>
      <c r="G49" s="37"/>
      <c r="H49" s="87">
        <v>34962.98</v>
      </c>
      <c r="I49" s="37">
        <v>18658.73</v>
      </c>
      <c r="J49" s="38">
        <v>16304.25</v>
      </c>
      <c r="K49" s="38">
        <v>16304.25</v>
      </c>
      <c r="L49" s="91"/>
      <c r="M49" s="38">
        <v>16304.25</v>
      </c>
      <c r="N49" s="19"/>
      <c r="O49" s="13"/>
    </row>
    <row r="50" spans="1:15" s="4" customFormat="1" ht="30.75" customHeight="1">
      <c r="A50" s="72">
        <v>9</v>
      </c>
      <c r="B50" s="36" t="s">
        <v>90</v>
      </c>
      <c r="C50" s="99"/>
      <c r="D50" s="99"/>
      <c r="E50" s="74"/>
      <c r="F50" s="74"/>
      <c r="G50" s="37"/>
      <c r="H50" s="87">
        <v>1162163.43</v>
      </c>
      <c r="I50" s="37">
        <v>1159663.43</v>
      </c>
      <c r="J50" s="38">
        <v>2500</v>
      </c>
      <c r="K50" s="38">
        <v>2500</v>
      </c>
      <c r="L50" s="91"/>
      <c r="M50" s="38">
        <v>2500</v>
      </c>
      <c r="N50" s="19"/>
      <c r="O50" s="13"/>
    </row>
    <row r="51" spans="1:15" s="4" customFormat="1" ht="37.5" customHeight="1">
      <c r="A51" s="72">
        <v>10</v>
      </c>
      <c r="B51" s="36" t="s">
        <v>91</v>
      </c>
      <c r="C51" s="99"/>
      <c r="D51" s="99"/>
      <c r="E51" s="74"/>
      <c r="F51" s="74"/>
      <c r="G51" s="37"/>
      <c r="H51" s="87">
        <v>258752.5</v>
      </c>
      <c r="I51" s="37">
        <v>249812.5</v>
      </c>
      <c r="J51" s="38">
        <v>8940</v>
      </c>
      <c r="K51" s="38">
        <v>8940</v>
      </c>
      <c r="L51" s="91"/>
      <c r="M51" s="38">
        <v>8940</v>
      </c>
      <c r="N51" s="19"/>
      <c r="O51" s="13"/>
    </row>
    <row r="52" spans="1:15" ht="27.75" customHeight="1">
      <c r="A52" s="41"/>
      <c r="B52" s="92" t="s">
        <v>36</v>
      </c>
      <c r="C52" s="83"/>
      <c r="D52" s="83"/>
      <c r="E52" s="83"/>
      <c r="F52" s="83"/>
      <c r="G52" s="83"/>
      <c r="H52" s="98">
        <f>SUM(H42:H51)</f>
        <v>5673687.41</v>
      </c>
      <c r="I52" s="98">
        <f>SUM(I42:I51)</f>
        <v>5186706.03</v>
      </c>
      <c r="J52" s="98">
        <f>SUM(J42:J51)</f>
        <v>486981.38</v>
      </c>
      <c r="K52" s="98">
        <f>SUM(K42:K51)</f>
        <v>486981.38</v>
      </c>
      <c r="L52" s="98"/>
      <c r="M52" s="98">
        <f>SUM(M42:M51)</f>
        <v>486981.38</v>
      </c>
      <c r="N52" s="19">
        <f>H52-I52-J52</f>
        <v>0</v>
      </c>
      <c r="O52" s="13">
        <f>J52-L52-M52</f>
        <v>0</v>
      </c>
    </row>
    <row r="53" spans="1:15" ht="20.25" customHeight="1">
      <c r="A53" s="41"/>
      <c r="B53" s="77" t="s">
        <v>37</v>
      </c>
      <c r="C53" s="43"/>
      <c r="D53" s="43"/>
      <c r="E53" s="43"/>
      <c r="F53" s="43"/>
      <c r="G53" s="44"/>
      <c r="H53" s="71"/>
      <c r="I53" s="71"/>
      <c r="J53" s="71"/>
      <c r="K53" s="71"/>
      <c r="L53" s="71"/>
      <c r="M53" s="71"/>
      <c r="N53" s="19"/>
      <c r="O53" s="13">
        <f>J53-L53-M53</f>
        <v>0</v>
      </c>
    </row>
    <row r="54" spans="1:15" s="4" customFormat="1" ht="23.25" customHeight="1">
      <c r="A54" s="45"/>
      <c r="B54" s="112" t="s">
        <v>24</v>
      </c>
      <c r="C54" s="112"/>
      <c r="D54" s="112"/>
      <c r="E54" s="78"/>
      <c r="F54" s="78"/>
      <c r="G54" s="79"/>
      <c r="H54" s="80"/>
      <c r="I54" s="80"/>
      <c r="J54" s="81"/>
      <c r="K54" s="80"/>
      <c r="L54" s="81"/>
      <c r="M54" s="81"/>
      <c r="N54" s="20">
        <f>H54-I54-J54</f>
        <v>0</v>
      </c>
      <c r="O54" s="14">
        <f>J54-L54-M54</f>
        <v>0</v>
      </c>
    </row>
    <row r="55" spans="1:15" s="4" customFormat="1" ht="178.5" customHeight="1">
      <c r="A55" s="72">
        <v>1</v>
      </c>
      <c r="B55" s="92" t="s">
        <v>85</v>
      </c>
      <c r="C55" s="82"/>
      <c r="D55" s="82"/>
      <c r="E55" s="48"/>
      <c r="F55" s="48"/>
      <c r="G55" s="46"/>
      <c r="H55" s="96">
        <v>20000</v>
      </c>
      <c r="I55" s="97"/>
      <c r="J55" s="96">
        <v>20000</v>
      </c>
      <c r="K55" s="96"/>
      <c r="L55" s="96">
        <v>20000</v>
      </c>
      <c r="M55" s="96"/>
      <c r="N55" s="20">
        <f>H55-I55-J55</f>
        <v>0</v>
      </c>
      <c r="O55" s="14">
        <f>J55-L55-M55</f>
        <v>0</v>
      </c>
    </row>
    <row r="56" spans="1:15" s="4" customFormat="1" ht="185.25" customHeight="1">
      <c r="A56" s="75">
        <v>2</v>
      </c>
      <c r="B56" s="95" t="s">
        <v>86</v>
      </c>
      <c r="C56" s="82"/>
      <c r="D56" s="82"/>
      <c r="E56" s="48"/>
      <c r="F56" s="48"/>
      <c r="G56" s="46"/>
      <c r="H56" s="96">
        <v>300000</v>
      </c>
      <c r="I56" s="98"/>
      <c r="J56" s="96">
        <v>300000</v>
      </c>
      <c r="K56" s="96"/>
      <c r="L56" s="96"/>
      <c r="M56" s="96">
        <v>300000</v>
      </c>
      <c r="N56" s="20">
        <f>H56-I56-J56</f>
        <v>0</v>
      </c>
      <c r="O56" s="14">
        <f>J56-L56-M56</f>
        <v>0</v>
      </c>
    </row>
    <row r="57" spans="1:15" s="4" customFormat="1" ht="99" customHeight="1">
      <c r="A57" s="75">
        <v>3</v>
      </c>
      <c r="B57" s="95" t="s">
        <v>84</v>
      </c>
      <c r="C57" s="82"/>
      <c r="D57" s="82"/>
      <c r="E57" s="48"/>
      <c r="F57" s="48"/>
      <c r="G57" s="46"/>
      <c r="H57" s="96">
        <v>166176.62</v>
      </c>
      <c r="I57" s="98"/>
      <c r="J57" s="96">
        <v>166176.62</v>
      </c>
      <c r="K57" s="96">
        <v>166176.62</v>
      </c>
      <c r="L57" s="96"/>
      <c r="M57" s="96">
        <v>166176.62</v>
      </c>
      <c r="N57" s="20"/>
      <c r="O57" s="14"/>
    </row>
    <row r="58" spans="1:15" s="4" customFormat="1" ht="24" customHeight="1">
      <c r="A58" s="45"/>
      <c r="B58" s="47" t="s">
        <v>25</v>
      </c>
      <c r="C58" s="48"/>
      <c r="D58" s="48"/>
      <c r="E58" s="49"/>
      <c r="F58" s="49"/>
      <c r="G58" s="50"/>
      <c r="H58" s="50">
        <v>358986.25</v>
      </c>
      <c r="I58" s="50">
        <f>SUM(I55:I57)</f>
        <v>0</v>
      </c>
      <c r="J58" s="50">
        <f>L58+M58</f>
        <v>342682</v>
      </c>
      <c r="K58" s="50">
        <v>8804.96</v>
      </c>
      <c r="L58" s="50">
        <v>200000</v>
      </c>
      <c r="M58" s="50">
        <v>142682</v>
      </c>
      <c r="N58" s="20">
        <f>H58-I58-J58</f>
        <v>16304.25</v>
      </c>
      <c r="O58" s="14">
        <f>J58-L58-M58</f>
        <v>0</v>
      </c>
    </row>
    <row r="59" spans="1:15" s="4" customFormat="1" ht="24" customHeight="1">
      <c r="A59" s="45"/>
      <c r="B59" s="47" t="s">
        <v>36</v>
      </c>
      <c r="C59" s="48"/>
      <c r="D59" s="48"/>
      <c r="E59" s="49"/>
      <c r="F59" s="49"/>
      <c r="G59" s="51"/>
      <c r="H59" s="51">
        <f>H58+H57+H56+H55+H52+H40</f>
        <v>21490850.28</v>
      </c>
      <c r="I59" s="51">
        <f>I58+I52+I40</f>
        <v>5478706.03</v>
      </c>
      <c r="J59" s="51">
        <f>J58+J57+J56+J55+J52+J40</f>
        <v>15995840</v>
      </c>
      <c r="K59" s="51">
        <f>K58+K57+K52+K40</f>
        <v>823380.73</v>
      </c>
      <c r="L59" s="51">
        <f>L58+L55+L52+L40</f>
        <v>9000000</v>
      </c>
      <c r="M59" s="51">
        <f>M58+M57+M56+M52+M40</f>
        <v>6995840</v>
      </c>
      <c r="N59" s="20" t="e">
        <f>SUM(L58+#REF!+L52+L40)</f>
        <v>#REF!</v>
      </c>
      <c r="O59" s="14"/>
    </row>
    <row r="60" spans="1:15" s="4" customFormat="1" ht="37.5" customHeight="1">
      <c r="A60" s="45"/>
      <c r="B60" s="73" t="s">
        <v>50</v>
      </c>
      <c r="C60" s="48"/>
      <c r="D60" s="48"/>
      <c r="E60" s="49"/>
      <c r="F60" s="49"/>
      <c r="G60" s="42"/>
      <c r="H60" s="42"/>
      <c r="I60" s="44"/>
      <c r="J60" s="42"/>
      <c r="K60" s="42"/>
      <c r="L60" s="50"/>
      <c r="M60" s="42">
        <v>129630</v>
      </c>
      <c r="N60" s="20"/>
      <c r="O60" s="14"/>
    </row>
    <row r="61" spans="1:15" s="4" customFormat="1" ht="32.25" customHeight="1">
      <c r="A61" s="110" t="s">
        <v>32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52"/>
      <c r="M61" s="53"/>
      <c r="N61" s="15"/>
      <c r="O61" s="16"/>
    </row>
    <row r="62" spans="1:15" s="4" customFormat="1" ht="28.5" customHeight="1">
      <c r="A62" s="116" t="s">
        <v>6</v>
      </c>
      <c r="B62" s="117" t="s">
        <v>5</v>
      </c>
      <c r="C62" s="105" t="s">
        <v>15</v>
      </c>
      <c r="D62" s="105" t="s">
        <v>16</v>
      </c>
      <c r="E62" s="105"/>
      <c r="F62" s="105" t="s">
        <v>30</v>
      </c>
      <c r="G62" s="114" t="s">
        <v>26</v>
      </c>
      <c r="H62" s="114"/>
      <c r="I62" s="114"/>
      <c r="J62" s="105" t="s">
        <v>19</v>
      </c>
      <c r="K62" s="105"/>
      <c r="L62" s="54"/>
      <c r="M62" s="54"/>
      <c r="N62" s="15"/>
      <c r="O62" s="16"/>
    </row>
    <row r="63" spans="1:15" s="4" customFormat="1" ht="27.75" customHeight="1">
      <c r="A63" s="116"/>
      <c r="B63" s="117"/>
      <c r="C63" s="105"/>
      <c r="D63" s="105"/>
      <c r="E63" s="105"/>
      <c r="F63" s="105"/>
      <c r="G63" s="114"/>
      <c r="H63" s="114"/>
      <c r="I63" s="114"/>
      <c r="J63" s="105"/>
      <c r="K63" s="105"/>
      <c r="L63" s="54"/>
      <c r="M63" s="54"/>
      <c r="N63" s="15"/>
      <c r="O63" s="16"/>
    </row>
    <row r="64" spans="1:15" s="4" customFormat="1" ht="40.5" customHeight="1">
      <c r="A64" s="116"/>
      <c r="B64" s="117"/>
      <c r="C64" s="105"/>
      <c r="D64" s="35" t="s">
        <v>17</v>
      </c>
      <c r="E64" s="35" t="s">
        <v>31</v>
      </c>
      <c r="F64" s="105"/>
      <c r="G64" s="114"/>
      <c r="H64" s="114"/>
      <c r="I64" s="114"/>
      <c r="J64" s="105"/>
      <c r="K64" s="105"/>
      <c r="L64" s="55"/>
      <c r="M64" s="55"/>
      <c r="N64" s="15"/>
      <c r="O64" s="16"/>
    </row>
    <row r="65" spans="1:15" ht="36" customHeight="1">
      <c r="A65" s="72">
        <v>1</v>
      </c>
      <c r="B65" s="36" t="s">
        <v>51</v>
      </c>
      <c r="C65" s="37">
        <v>3.5</v>
      </c>
      <c r="D65" s="37" t="s">
        <v>44</v>
      </c>
      <c r="E65" s="37" t="s">
        <v>48</v>
      </c>
      <c r="F65" s="37">
        <v>224.53</v>
      </c>
      <c r="G65" s="101" t="s">
        <v>103</v>
      </c>
      <c r="H65" s="101"/>
      <c r="I65" s="101"/>
      <c r="J65" s="105" t="s">
        <v>92</v>
      </c>
      <c r="K65" s="105"/>
      <c r="L65" s="56">
        <f aca="true" t="shared" si="3" ref="L65:L71">G14/D14</f>
        <v>224.55750769788082</v>
      </c>
      <c r="M65" s="57"/>
      <c r="N65" s="17"/>
      <c r="O65" s="18"/>
    </row>
    <row r="66" spans="1:15" ht="52.5" customHeight="1">
      <c r="A66" s="72">
        <v>2</v>
      </c>
      <c r="B66" s="36" t="s">
        <v>52</v>
      </c>
      <c r="C66" s="37">
        <v>4</v>
      </c>
      <c r="D66" s="37" t="s">
        <v>93</v>
      </c>
      <c r="E66" s="37" t="s">
        <v>48</v>
      </c>
      <c r="F66" s="37">
        <v>422.2</v>
      </c>
      <c r="G66" s="101" t="s">
        <v>104</v>
      </c>
      <c r="H66" s="101"/>
      <c r="I66" s="101"/>
      <c r="J66" s="105" t="s">
        <v>95</v>
      </c>
      <c r="K66" s="105"/>
      <c r="L66" s="56">
        <f t="shared" si="3"/>
        <v>422.1962962962963</v>
      </c>
      <c r="M66" s="57"/>
      <c r="N66" s="17"/>
      <c r="O66" s="18"/>
    </row>
    <row r="67" spans="1:15" ht="41.25" customHeight="1">
      <c r="A67" s="72">
        <v>3</v>
      </c>
      <c r="B67" s="36" t="s">
        <v>53</v>
      </c>
      <c r="C67" s="37">
        <v>3</v>
      </c>
      <c r="D67" s="37" t="s">
        <v>44</v>
      </c>
      <c r="E67" s="37" t="s">
        <v>39</v>
      </c>
      <c r="F67" s="37">
        <v>81.7</v>
      </c>
      <c r="G67" s="105" t="s">
        <v>105</v>
      </c>
      <c r="H67" s="105"/>
      <c r="I67" s="105"/>
      <c r="J67" s="105" t="s">
        <v>95</v>
      </c>
      <c r="K67" s="105"/>
      <c r="L67" s="56">
        <f t="shared" si="3"/>
        <v>81.68245332014344</v>
      </c>
      <c r="M67" s="57"/>
      <c r="N67" s="17"/>
      <c r="O67" s="18"/>
    </row>
    <row r="68" spans="1:15" ht="50.25" customHeight="1">
      <c r="A68" s="72">
        <v>4</v>
      </c>
      <c r="B68" s="36" t="s">
        <v>61</v>
      </c>
      <c r="C68" s="37">
        <v>3.5</v>
      </c>
      <c r="D68" s="37" t="s">
        <v>44</v>
      </c>
      <c r="E68" s="37" t="s">
        <v>48</v>
      </c>
      <c r="F68" s="37">
        <v>270.26</v>
      </c>
      <c r="G68" s="101" t="s">
        <v>106</v>
      </c>
      <c r="H68" s="101"/>
      <c r="I68" s="101"/>
      <c r="J68" s="105" t="s">
        <v>96</v>
      </c>
      <c r="K68" s="105"/>
      <c r="L68" s="56">
        <f t="shared" si="3"/>
        <v>270.2633889376646</v>
      </c>
      <c r="M68" s="57"/>
      <c r="N68" s="17"/>
      <c r="O68" s="18"/>
    </row>
    <row r="69" spans="1:15" ht="69" customHeight="1">
      <c r="A69" s="72">
        <v>5</v>
      </c>
      <c r="B69" s="76" t="s">
        <v>62</v>
      </c>
      <c r="C69" s="37">
        <v>3.5</v>
      </c>
      <c r="D69" s="37" t="s">
        <v>48</v>
      </c>
      <c r="E69" s="37" t="s">
        <v>40</v>
      </c>
      <c r="F69" s="37">
        <v>445.23</v>
      </c>
      <c r="G69" s="105" t="s">
        <v>107</v>
      </c>
      <c r="H69" s="105"/>
      <c r="I69" s="105"/>
      <c r="J69" s="105" t="s">
        <v>98</v>
      </c>
      <c r="K69" s="105"/>
      <c r="L69" s="56">
        <f t="shared" si="3"/>
        <v>445.22903213624863</v>
      </c>
      <c r="M69" s="57"/>
      <c r="N69" s="17"/>
      <c r="O69" s="18"/>
    </row>
    <row r="70" spans="1:15" ht="55.5" customHeight="1">
      <c r="A70" s="72">
        <v>6</v>
      </c>
      <c r="B70" s="36" t="s">
        <v>63</v>
      </c>
      <c r="C70" s="37">
        <v>2.5</v>
      </c>
      <c r="D70" s="37" t="s">
        <v>39</v>
      </c>
      <c r="E70" s="37" t="s">
        <v>35</v>
      </c>
      <c r="F70" s="37">
        <v>677.32</v>
      </c>
      <c r="G70" s="105" t="s">
        <v>41</v>
      </c>
      <c r="H70" s="105"/>
      <c r="I70" s="105"/>
      <c r="J70" s="105" t="s">
        <v>98</v>
      </c>
      <c r="K70" s="105"/>
      <c r="L70" s="56">
        <f t="shared" si="3"/>
        <v>677.3245614035088</v>
      </c>
      <c r="M70" s="57"/>
      <c r="N70" s="17"/>
      <c r="O70" s="18"/>
    </row>
    <row r="71" spans="1:15" ht="51.75" customHeight="1">
      <c r="A71" s="75">
        <v>7</v>
      </c>
      <c r="B71" s="36" t="s">
        <v>64</v>
      </c>
      <c r="C71" s="37">
        <v>2.5</v>
      </c>
      <c r="D71" s="72" t="s">
        <v>39</v>
      </c>
      <c r="E71" s="39" t="s">
        <v>35</v>
      </c>
      <c r="F71" s="37">
        <v>716.65</v>
      </c>
      <c r="G71" s="105" t="s">
        <v>41</v>
      </c>
      <c r="H71" s="105"/>
      <c r="I71" s="105"/>
      <c r="J71" s="105" t="s">
        <v>98</v>
      </c>
      <c r="K71" s="105"/>
      <c r="L71" s="56">
        <f t="shared" si="3"/>
        <v>716.6528925619834</v>
      </c>
      <c r="M71" s="57"/>
      <c r="N71" s="17"/>
      <c r="O71" s="18"/>
    </row>
    <row r="72" spans="1:13" ht="60" customHeight="1">
      <c r="A72" s="75">
        <v>8</v>
      </c>
      <c r="B72" s="36" t="s">
        <v>65</v>
      </c>
      <c r="C72" s="37">
        <v>3.5</v>
      </c>
      <c r="D72" s="37" t="s">
        <v>94</v>
      </c>
      <c r="E72" s="37" t="s">
        <v>38</v>
      </c>
      <c r="F72" s="37">
        <v>183</v>
      </c>
      <c r="G72" s="105" t="s">
        <v>108</v>
      </c>
      <c r="H72" s="105"/>
      <c r="I72" s="105"/>
      <c r="J72" s="105" t="s">
        <v>98</v>
      </c>
      <c r="K72" s="105"/>
      <c r="L72" s="56">
        <f>G36/D36</f>
        <v>301.5075376884422</v>
      </c>
      <c r="M72" s="57"/>
    </row>
    <row r="73" spans="1:13" ht="71.25" customHeight="1">
      <c r="A73" s="75">
        <v>9</v>
      </c>
      <c r="B73" s="36" t="s">
        <v>66</v>
      </c>
      <c r="C73" s="37">
        <v>3.5</v>
      </c>
      <c r="D73" s="37" t="s">
        <v>94</v>
      </c>
      <c r="E73" s="37" t="s">
        <v>38</v>
      </c>
      <c r="F73" s="37">
        <v>363.7</v>
      </c>
      <c r="G73" s="105" t="s">
        <v>109</v>
      </c>
      <c r="H73" s="105"/>
      <c r="I73" s="105"/>
      <c r="J73" s="105" t="s">
        <v>98</v>
      </c>
      <c r="K73" s="105"/>
      <c r="L73" s="56">
        <f>G26/D26</f>
        <v>403.8772213247173</v>
      </c>
      <c r="M73" s="57"/>
    </row>
    <row r="74" spans="1:13" ht="52.5" customHeight="1">
      <c r="A74" s="72">
        <v>10</v>
      </c>
      <c r="B74" s="36" t="s">
        <v>67</v>
      </c>
      <c r="C74" s="37">
        <v>3.5</v>
      </c>
      <c r="D74" s="37" t="s">
        <v>94</v>
      </c>
      <c r="E74" s="37" t="s">
        <v>38</v>
      </c>
      <c r="F74" s="37">
        <v>255.55</v>
      </c>
      <c r="G74" s="101" t="s">
        <v>110</v>
      </c>
      <c r="H74" s="101"/>
      <c r="I74" s="101"/>
      <c r="J74" s="105" t="s">
        <v>97</v>
      </c>
      <c r="K74" s="105"/>
      <c r="L74" s="56" t="e">
        <f>#REF!/#REF!</f>
        <v>#REF!</v>
      </c>
      <c r="M74" s="57"/>
    </row>
    <row r="75" spans="1:13" ht="54.75" customHeight="1">
      <c r="A75" s="72">
        <v>11</v>
      </c>
      <c r="B75" s="36" t="s">
        <v>68</v>
      </c>
      <c r="C75" s="37">
        <v>3.5</v>
      </c>
      <c r="D75" s="37" t="s">
        <v>48</v>
      </c>
      <c r="E75" s="37" t="s">
        <v>40</v>
      </c>
      <c r="F75" s="37">
        <v>415.2</v>
      </c>
      <c r="G75" s="105" t="s">
        <v>111</v>
      </c>
      <c r="H75" s="105"/>
      <c r="I75" s="105"/>
      <c r="J75" s="105" t="s">
        <v>98</v>
      </c>
      <c r="K75" s="105"/>
      <c r="L75" s="56"/>
      <c r="M75" s="57"/>
    </row>
    <row r="76" spans="1:13" ht="40.5" customHeight="1">
      <c r="A76" s="72">
        <v>12</v>
      </c>
      <c r="B76" s="36" t="s">
        <v>69</v>
      </c>
      <c r="C76" s="37">
        <v>2</v>
      </c>
      <c r="D76" s="74" t="s">
        <v>38</v>
      </c>
      <c r="E76" s="74" t="s">
        <v>40</v>
      </c>
      <c r="F76" s="37">
        <v>403.87</v>
      </c>
      <c r="G76" s="101" t="s">
        <v>112</v>
      </c>
      <c r="H76" s="101"/>
      <c r="I76" s="101"/>
      <c r="J76" s="105" t="s">
        <v>98</v>
      </c>
      <c r="K76" s="105"/>
      <c r="L76" s="56"/>
      <c r="M76" s="57"/>
    </row>
    <row r="77" spans="1:13" ht="53.25" customHeight="1">
      <c r="A77" s="72">
        <v>13</v>
      </c>
      <c r="B77" s="36" t="s">
        <v>70</v>
      </c>
      <c r="C77" s="37">
        <v>2</v>
      </c>
      <c r="D77" s="74" t="s">
        <v>38</v>
      </c>
      <c r="E77" s="74" t="s">
        <v>40</v>
      </c>
      <c r="F77" s="37">
        <v>403.87</v>
      </c>
      <c r="G77" s="101" t="s">
        <v>112</v>
      </c>
      <c r="H77" s="101"/>
      <c r="I77" s="101"/>
      <c r="J77" s="105" t="s">
        <v>98</v>
      </c>
      <c r="K77" s="105"/>
      <c r="L77" s="56"/>
      <c r="M77" s="57"/>
    </row>
    <row r="78" spans="1:13" ht="38.25" customHeight="1">
      <c r="A78" s="62">
        <v>14</v>
      </c>
      <c r="B78" s="36" t="s">
        <v>71</v>
      </c>
      <c r="C78" s="37">
        <v>4</v>
      </c>
      <c r="D78" s="37" t="s">
        <v>94</v>
      </c>
      <c r="E78" s="37" t="s">
        <v>35</v>
      </c>
      <c r="F78" s="37">
        <v>182.57</v>
      </c>
      <c r="G78" s="102" t="s">
        <v>113</v>
      </c>
      <c r="H78" s="103"/>
      <c r="I78" s="104"/>
      <c r="J78" s="105" t="s">
        <v>98</v>
      </c>
      <c r="K78" s="105"/>
      <c r="L78" s="56"/>
      <c r="M78" s="57"/>
    </row>
    <row r="79" spans="1:13" ht="49.5" customHeight="1">
      <c r="A79" s="75">
        <v>15</v>
      </c>
      <c r="B79" s="36" t="s">
        <v>89</v>
      </c>
      <c r="C79" s="40">
        <v>2.5</v>
      </c>
      <c r="D79" s="74" t="s">
        <v>39</v>
      </c>
      <c r="E79" s="74" t="s">
        <v>35</v>
      </c>
      <c r="F79" s="40">
        <v>498.8</v>
      </c>
      <c r="G79" s="105" t="s">
        <v>114</v>
      </c>
      <c r="H79" s="105"/>
      <c r="I79" s="105"/>
      <c r="J79" s="105" t="s">
        <v>96</v>
      </c>
      <c r="K79" s="105"/>
      <c r="L79" s="58"/>
      <c r="M79" s="59"/>
    </row>
    <row r="80" spans="1:13" ht="43.5" customHeight="1">
      <c r="A80" s="75">
        <v>16</v>
      </c>
      <c r="B80" s="36" t="s">
        <v>72</v>
      </c>
      <c r="C80" s="40">
        <v>4</v>
      </c>
      <c r="D80" s="72" t="s">
        <v>39</v>
      </c>
      <c r="E80" s="39" t="s">
        <v>40</v>
      </c>
      <c r="F80" s="40">
        <v>130.8</v>
      </c>
      <c r="G80" s="102" t="s">
        <v>115</v>
      </c>
      <c r="H80" s="103"/>
      <c r="I80" s="104"/>
      <c r="J80" s="105" t="s">
        <v>98</v>
      </c>
      <c r="K80" s="105"/>
      <c r="L80" s="58"/>
      <c r="M80" s="59"/>
    </row>
    <row r="81" spans="1:13" ht="57.75" customHeight="1">
      <c r="A81" s="75">
        <v>17</v>
      </c>
      <c r="B81" s="36" t="s">
        <v>81</v>
      </c>
      <c r="C81" s="40">
        <v>3.5</v>
      </c>
      <c r="D81" s="74" t="s">
        <v>38</v>
      </c>
      <c r="E81" s="38" t="s">
        <v>99</v>
      </c>
      <c r="F81" s="40">
        <v>288</v>
      </c>
      <c r="G81" s="102" t="s">
        <v>116</v>
      </c>
      <c r="H81" s="103"/>
      <c r="I81" s="104"/>
      <c r="J81" s="105" t="s">
        <v>98</v>
      </c>
      <c r="K81" s="105"/>
      <c r="L81" s="58"/>
      <c r="M81" s="59"/>
    </row>
    <row r="82" spans="1:13" ht="75" customHeight="1">
      <c r="A82" s="75">
        <v>18</v>
      </c>
      <c r="B82" s="36" t="s">
        <v>82</v>
      </c>
      <c r="C82" s="40">
        <v>3.5</v>
      </c>
      <c r="D82" s="74" t="s">
        <v>35</v>
      </c>
      <c r="E82" s="74" t="s">
        <v>101</v>
      </c>
      <c r="F82" s="40">
        <v>360.25</v>
      </c>
      <c r="G82" s="102" t="s">
        <v>117</v>
      </c>
      <c r="H82" s="103"/>
      <c r="I82" s="104"/>
      <c r="J82" s="105" t="s">
        <v>96</v>
      </c>
      <c r="K82" s="105"/>
      <c r="L82" s="58"/>
      <c r="M82" s="59"/>
    </row>
    <row r="83" spans="1:13" ht="69" customHeight="1">
      <c r="A83" s="75">
        <v>19</v>
      </c>
      <c r="B83" s="36" t="s">
        <v>73</v>
      </c>
      <c r="C83" s="40">
        <v>3</v>
      </c>
      <c r="D83" s="74" t="s">
        <v>38</v>
      </c>
      <c r="E83" s="74" t="s">
        <v>102</v>
      </c>
      <c r="F83" s="40">
        <v>205.1</v>
      </c>
      <c r="G83" s="102" t="s">
        <v>118</v>
      </c>
      <c r="H83" s="103"/>
      <c r="I83" s="104"/>
      <c r="J83" s="105" t="s">
        <v>98</v>
      </c>
      <c r="K83" s="105"/>
      <c r="L83" s="58"/>
      <c r="M83" s="59"/>
    </row>
    <row r="84" spans="1:13" ht="67.5" customHeight="1">
      <c r="A84" s="75">
        <v>20</v>
      </c>
      <c r="B84" s="36" t="s">
        <v>74</v>
      </c>
      <c r="C84" s="40">
        <v>2.5</v>
      </c>
      <c r="D84" s="74" t="s">
        <v>39</v>
      </c>
      <c r="E84" s="74" t="s">
        <v>38</v>
      </c>
      <c r="F84" s="40">
        <v>360.23</v>
      </c>
      <c r="G84" s="102" t="s">
        <v>119</v>
      </c>
      <c r="H84" s="103"/>
      <c r="I84" s="104"/>
      <c r="J84" s="105" t="s">
        <v>95</v>
      </c>
      <c r="K84" s="105"/>
      <c r="L84" s="58"/>
      <c r="M84" s="59"/>
    </row>
    <row r="85" spans="1:13" ht="48" customHeight="1">
      <c r="A85" s="75">
        <v>21</v>
      </c>
      <c r="B85" s="36" t="s">
        <v>75</v>
      </c>
      <c r="C85" s="40">
        <v>2.5</v>
      </c>
      <c r="D85" s="74" t="s">
        <v>39</v>
      </c>
      <c r="E85" s="74" t="s">
        <v>38</v>
      </c>
      <c r="F85" s="40">
        <v>357.65</v>
      </c>
      <c r="G85" s="102" t="s">
        <v>119</v>
      </c>
      <c r="H85" s="103"/>
      <c r="I85" s="104"/>
      <c r="J85" s="105" t="s">
        <v>95</v>
      </c>
      <c r="K85" s="105"/>
      <c r="L85" s="58"/>
      <c r="M85" s="59"/>
    </row>
    <row r="86" spans="1:13" ht="54" customHeight="1">
      <c r="A86" s="72">
        <v>22</v>
      </c>
      <c r="B86" s="36" t="s">
        <v>76</v>
      </c>
      <c r="C86" s="40">
        <v>2.5</v>
      </c>
      <c r="D86" s="74" t="s">
        <v>48</v>
      </c>
      <c r="E86" s="74" t="s">
        <v>35</v>
      </c>
      <c r="F86" s="37">
        <v>358.16</v>
      </c>
      <c r="G86" s="102" t="s">
        <v>119</v>
      </c>
      <c r="H86" s="103"/>
      <c r="I86" s="104"/>
      <c r="J86" s="105" t="s">
        <v>95</v>
      </c>
      <c r="K86" s="105"/>
      <c r="L86" s="56"/>
      <c r="M86" s="57"/>
    </row>
    <row r="87" spans="1:13" ht="53.25" customHeight="1">
      <c r="A87" s="72">
        <v>23</v>
      </c>
      <c r="B87" s="36" t="s">
        <v>77</v>
      </c>
      <c r="C87" s="40">
        <v>2.5</v>
      </c>
      <c r="D87" s="72" t="s">
        <v>38</v>
      </c>
      <c r="E87" s="39" t="s">
        <v>40</v>
      </c>
      <c r="F87" s="37">
        <v>301.5</v>
      </c>
      <c r="G87" s="102" t="s">
        <v>119</v>
      </c>
      <c r="H87" s="103"/>
      <c r="I87" s="104"/>
      <c r="J87" s="105" t="s">
        <v>95</v>
      </c>
      <c r="K87" s="105"/>
      <c r="L87" s="56"/>
      <c r="M87" s="57"/>
    </row>
    <row r="88" spans="1:13" ht="53.25" customHeight="1">
      <c r="A88" s="72">
        <v>24</v>
      </c>
      <c r="B88" s="36" t="s">
        <v>78</v>
      </c>
      <c r="C88" s="40">
        <v>3</v>
      </c>
      <c r="D88" s="72" t="s">
        <v>38</v>
      </c>
      <c r="E88" s="39" t="s">
        <v>102</v>
      </c>
      <c r="F88" s="37">
        <v>203</v>
      </c>
      <c r="G88" s="102" t="s">
        <v>119</v>
      </c>
      <c r="H88" s="103"/>
      <c r="I88" s="104"/>
      <c r="J88" s="105" t="s">
        <v>95</v>
      </c>
      <c r="K88" s="105"/>
      <c r="L88" s="56"/>
      <c r="M88" s="57"/>
    </row>
    <row r="89" spans="1:13" ht="53.25" customHeight="1">
      <c r="A89" s="72">
        <v>25</v>
      </c>
      <c r="B89" s="36" t="s">
        <v>79</v>
      </c>
      <c r="C89" s="40">
        <v>2.5</v>
      </c>
      <c r="D89" s="72" t="s">
        <v>48</v>
      </c>
      <c r="E89" s="39" t="s">
        <v>35</v>
      </c>
      <c r="F89" s="37">
        <v>365.5</v>
      </c>
      <c r="G89" s="102" t="s">
        <v>119</v>
      </c>
      <c r="H89" s="103"/>
      <c r="I89" s="104"/>
      <c r="J89" s="105" t="s">
        <v>95</v>
      </c>
      <c r="K89" s="105"/>
      <c r="L89" s="56"/>
      <c r="M89" s="57"/>
    </row>
    <row r="90" spans="1:13" ht="53.25" customHeight="1">
      <c r="A90" s="72">
        <v>26</v>
      </c>
      <c r="B90" s="36" t="s">
        <v>80</v>
      </c>
      <c r="C90" s="40">
        <v>3</v>
      </c>
      <c r="D90" s="72" t="s">
        <v>40</v>
      </c>
      <c r="E90" s="39" t="s">
        <v>101</v>
      </c>
      <c r="F90" s="37">
        <v>333.2</v>
      </c>
      <c r="G90" s="105" t="s">
        <v>120</v>
      </c>
      <c r="H90" s="105"/>
      <c r="I90" s="105"/>
      <c r="J90" s="105" t="s">
        <v>98</v>
      </c>
      <c r="K90" s="105"/>
      <c r="L90" s="56"/>
      <c r="M90" s="57"/>
    </row>
    <row r="91" spans="1:13" ht="21" customHeight="1">
      <c r="A91" s="60"/>
      <c r="B91" s="66"/>
      <c r="C91" s="67"/>
      <c r="D91" s="67"/>
      <c r="E91" s="67"/>
      <c r="F91" s="68"/>
      <c r="G91" s="124"/>
      <c r="H91" s="124"/>
      <c r="I91" s="124"/>
      <c r="J91" s="118"/>
      <c r="K91" s="118"/>
      <c r="L91" s="61"/>
      <c r="M91" s="59"/>
    </row>
    <row r="92" spans="1:13" ht="16.5" customHeight="1">
      <c r="A92" s="60"/>
      <c r="B92" s="69" t="s">
        <v>33</v>
      </c>
      <c r="C92" s="69"/>
      <c r="D92" s="69"/>
      <c r="E92" s="69"/>
      <c r="F92" s="70"/>
      <c r="G92" s="126"/>
      <c r="H92" s="126"/>
      <c r="I92" s="126"/>
      <c r="J92" s="121" t="s">
        <v>43</v>
      </c>
      <c r="K92" s="121"/>
      <c r="L92" s="61"/>
      <c r="M92" s="59"/>
    </row>
    <row r="93" spans="1:13" ht="17.25" customHeight="1">
      <c r="A93" s="23"/>
      <c r="B93" s="63"/>
      <c r="C93" s="63"/>
      <c r="D93" s="64"/>
      <c r="E93" s="64"/>
      <c r="F93" s="65"/>
      <c r="G93" s="129"/>
      <c r="H93" s="129"/>
      <c r="I93" s="129"/>
      <c r="J93" s="122"/>
      <c r="K93" s="122"/>
      <c r="L93" s="26"/>
      <c r="M93" s="22"/>
    </row>
    <row r="94" spans="1:13" ht="17.25" customHeight="1">
      <c r="A94" s="23"/>
      <c r="B94" s="27" t="s">
        <v>34</v>
      </c>
      <c r="C94" s="25"/>
      <c r="D94" s="25"/>
      <c r="E94" s="24"/>
      <c r="F94" s="24"/>
      <c r="G94" s="127"/>
      <c r="H94" s="127"/>
      <c r="I94" s="127"/>
      <c r="J94" s="123"/>
      <c r="K94" s="123"/>
      <c r="L94" s="26"/>
      <c r="M94" s="26"/>
    </row>
    <row r="95" spans="1:13" ht="17.25" customHeight="1">
      <c r="A95" s="23"/>
      <c r="B95" s="24"/>
      <c r="C95" s="24"/>
      <c r="D95" s="24"/>
      <c r="E95" s="25"/>
      <c r="F95" s="25"/>
      <c r="G95" s="127"/>
      <c r="H95" s="127"/>
      <c r="I95" s="127"/>
      <c r="J95" s="120"/>
      <c r="K95" s="120"/>
      <c r="L95" s="26"/>
      <c r="M95" s="26"/>
    </row>
    <row r="96" spans="1:13" ht="15" customHeight="1">
      <c r="A96" s="23"/>
      <c r="B96" s="21"/>
      <c r="C96" s="27"/>
      <c r="D96" s="27"/>
      <c r="E96" s="28"/>
      <c r="F96" s="28"/>
      <c r="G96" s="128"/>
      <c r="H96" s="128"/>
      <c r="I96" s="128"/>
      <c r="J96" s="119"/>
      <c r="K96" s="119"/>
      <c r="L96" s="26"/>
      <c r="M96" s="26"/>
    </row>
    <row r="97" spans="1:13" ht="15">
      <c r="A97" s="23"/>
      <c r="B97" s="27"/>
      <c r="C97" s="23"/>
      <c r="D97" s="23"/>
      <c r="E97" s="29"/>
      <c r="F97" s="29"/>
      <c r="G97" s="125"/>
      <c r="H97" s="125"/>
      <c r="I97" s="125"/>
      <c r="J97" s="22"/>
      <c r="K97" s="22"/>
      <c r="L97" s="26"/>
      <c r="M97" s="26"/>
    </row>
    <row r="98" spans="1:13" ht="12.75">
      <c r="A98" s="6"/>
      <c r="C98" s="6"/>
      <c r="D98" s="6"/>
      <c r="E98" s="6"/>
      <c r="F98" s="6"/>
      <c r="G98" s="9"/>
      <c r="H98" s="9"/>
      <c r="I98" s="9"/>
      <c r="J98" s="5"/>
      <c r="K98" s="5"/>
      <c r="L98" s="5"/>
      <c r="M98" s="5"/>
    </row>
    <row r="99" spans="1:13" ht="12.75">
      <c r="A99" s="6"/>
      <c r="B99" s="6"/>
      <c r="C99" s="6"/>
      <c r="D99" s="6"/>
      <c r="E99" s="6"/>
      <c r="F99" s="6"/>
      <c r="G99" s="10"/>
      <c r="H99" s="10"/>
      <c r="I99" s="10"/>
      <c r="J99" s="5"/>
      <c r="K99" s="5"/>
      <c r="L99" s="5"/>
      <c r="M99" s="5"/>
    </row>
    <row r="100" spans="1:13" ht="12.75">
      <c r="A100" s="6"/>
      <c r="B100" s="6"/>
      <c r="C100" s="6"/>
      <c r="D100" s="6"/>
      <c r="E100" s="6"/>
      <c r="F100" s="6"/>
      <c r="G100" s="11"/>
      <c r="H100" s="11"/>
      <c r="I100" s="11"/>
      <c r="J100" s="5"/>
      <c r="K100" s="5"/>
      <c r="L100" s="5"/>
      <c r="M100" s="5"/>
    </row>
    <row r="101" spans="1:13" ht="12.75">
      <c r="A101" s="6"/>
      <c r="B101" s="6"/>
      <c r="C101" s="6"/>
      <c r="D101" s="6"/>
      <c r="E101" s="6"/>
      <c r="F101" s="6"/>
      <c r="G101" s="11"/>
      <c r="H101" s="11"/>
      <c r="I101" s="11"/>
      <c r="J101" s="5"/>
      <c r="K101" s="5"/>
      <c r="L101" s="5"/>
      <c r="M101" s="5"/>
    </row>
    <row r="102" spans="1:13" ht="12.75">
      <c r="A102" s="6"/>
      <c r="B102" s="6"/>
      <c r="C102" s="6"/>
      <c r="D102" s="6"/>
      <c r="E102" s="6"/>
      <c r="F102" s="6"/>
      <c r="G102" s="11"/>
      <c r="H102" s="11"/>
      <c r="I102" s="11"/>
      <c r="J102" s="5"/>
      <c r="K102" s="5"/>
      <c r="L102" s="5"/>
      <c r="M102" s="5"/>
    </row>
    <row r="103" spans="1:13" ht="12.75">
      <c r="A103" s="6"/>
      <c r="B103" s="6"/>
      <c r="C103" s="6"/>
      <c r="D103" s="6"/>
      <c r="E103" s="6"/>
      <c r="F103" s="6"/>
      <c r="G103" s="11"/>
      <c r="H103" s="11"/>
      <c r="I103" s="11"/>
      <c r="J103" s="5"/>
      <c r="K103" s="5"/>
      <c r="L103" s="5"/>
      <c r="M103" s="5"/>
    </row>
    <row r="104" spans="1:13" ht="12.75">
      <c r="A104" s="6"/>
      <c r="B104" s="6"/>
      <c r="C104" s="6"/>
      <c r="D104" s="6"/>
      <c r="E104" s="6"/>
      <c r="F104" s="6"/>
      <c r="G104" s="11"/>
      <c r="H104" s="11"/>
      <c r="I104" s="11"/>
      <c r="J104" s="5"/>
      <c r="K104" s="5"/>
      <c r="L104" s="5"/>
      <c r="M104" s="5"/>
    </row>
    <row r="105" spans="1:13" ht="12.75">
      <c r="A105" s="6"/>
      <c r="B105" s="6"/>
      <c r="C105" s="6"/>
      <c r="D105" s="6"/>
      <c r="E105" s="6"/>
      <c r="F105" s="6"/>
      <c r="G105" s="12"/>
      <c r="H105" s="12"/>
      <c r="I105" s="12"/>
      <c r="J105" s="5"/>
      <c r="K105" s="5"/>
      <c r="L105" s="5"/>
      <c r="M105" s="5"/>
    </row>
    <row r="106" spans="1:13" ht="12.75">
      <c r="A106" s="6"/>
      <c r="B106" s="6"/>
      <c r="C106" s="6"/>
      <c r="D106" s="6"/>
      <c r="E106" s="6"/>
      <c r="F106" s="6"/>
      <c r="G106" s="7"/>
      <c r="H106" s="7"/>
      <c r="I106" s="7"/>
      <c r="J106" s="5"/>
      <c r="K106" s="5"/>
      <c r="L106" s="5"/>
      <c r="M106" s="5"/>
    </row>
    <row r="107" spans="1:13" ht="12.75">
      <c r="A107" s="6"/>
      <c r="B107" s="6"/>
      <c r="C107" s="6"/>
      <c r="D107" s="6"/>
      <c r="E107" s="6"/>
      <c r="F107" s="6"/>
      <c r="J107" s="5"/>
      <c r="K107" s="5"/>
      <c r="L107" s="5"/>
      <c r="M107" s="5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5"/>
      <c r="K108" s="5"/>
      <c r="L108" s="5"/>
      <c r="M108" s="5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5"/>
      <c r="K109" s="5"/>
      <c r="L109" s="5"/>
      <c r="M109" s="5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5"/>
      <c r="K110" s="5"/>
      <c r="L110" s="5"/>
      <c r="M110" s="5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5"/>
      <c r="K111" s="5"/>
      <c r="L111" s="5"/>
      <c r="M111" s="5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5"/>
      <c r="K112" s="5"/>
      <c r="L112" s="5"/>
      <c r="M112" s="5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5"/>
      <c r="K113" s="5"/>
      <c r="L113" s="5"/>
      <c r="M113" s="5"/>
    </row>
    <row r="114" spans="2:13" ht="12.75">
      <c r="B114" s="6"/>
      <c r="C114" s="6"/>
      <c r="D114" s="6"/>
      <c r="E114" s="6"/>
      <c r="F114" s="6"/>
      <c r="G114" s="6"/>
      <c r="H114" s="6"/>
      <c r="I114" s="6"/>
      <c r="J114" s="5"/>
      <c r="K114" s="5"/>
      <c r="L114" s="5"/>
      <c r="M114" s="5"/>
    </row>
    <row r="115" spans="2:13" ht="12.75">
      <c r="B115" s="6"/>
      <c r="C115" s="6"/>
      <c r="D115" s="6"/>
      <c r="E115" s="6"/>
      <c r="F115" s="6"/>
      <c r="G115" s="6"/>
      <c r="H115" s="6"/>
      <c r="I115" s="6"/>
      <c r="J115" s="5"/>
      <c r="K115" s="5"/>
      <c r="L115" s="5"/>
      <c r="M115" s="5"/>
    </row>
    <row r="116" spans="2:13" ht="12.75">
      <c r="B116" s="6"/>
      <c r="C116" s="6"/>
      <c r="D116" s="6"/>
      <c r="E116" s="6"/>
      <c r="F116" s="6"/>
      <c r="G116" s="6"/>
      <c r="H116" s="6"/>
      <c r="I116" s="6"/>
      <c r="J116" s="5"/>
      <c r="K116" s="5"/>
      <c r="L116" s="5"/>
      <c r="M116" s="5"/>
    </row>
    <row r="117" spans="2:13" ht="12.75">
      <c r="B117" s="6"/>
      <c r="C117" s="6"/>
      <c r="D117" s="6"/>
      <c r="E117" s="6"/>
      <c r="F117" s="6"/>
      <c r="G117" s="6"/>
      <c r="H117" s="6"/>
      <c r="I117" s="6"/>
      <c r="J117" s="5"/>
      <c r="K117" s="5"/>
      <c r="L117" s="5"/>
      <c r="M117" s="5"/>
    </row>
    <row r="118" spans="2:13" ht="12.75">
      <c r="B118" s="6"/>
      <c r="C118" s="6"/>
      <c r="D118" s="6"/>
      <c r="E118" s="6"/>
      <c r="F118" s="6"/>
      <c r="G118" s="6"/>
      <c r="H118" s="6"/>
      <c r="I118" s="6"/>
      <c r="J118" s="5"/>
      <c r="K118" s="5"/>
      <c r="L118" s="5"/>
      <c r="M118" s="5"/>
    </row>
    <row r="119" spans="2:13" ht="12.75">
      <c r="B119" s="6"/>
      <c r="C119" s="6"/>
      <c r="D119" s="6"/>
      <c r="E119" s="6"/>
      <c r="F119" s="6"/>
      <c r="G119" s="6"/>
      <c r="H119" s="6"/>
      <c r="I119" s="6"/>
      <c r="J119" s="5"/>
      <c r="K119" s="5"/>
      <c r="L119" s="5"/>
      <c r="M119" s="5"/>
    </row>
    <row r="120" spans="2:13" ht="12.75">
      <c r="B120" s="6"/>
      <c r="C120" s="6"/>
      <c r="D120" s="6"/>
      <c r="E120" s="6"/>
      <c r="F120" s="6"/>
      <c r="G120" s="6"/>
      <c r="H120" s="6"/>
      <c r="I120" s="6"/>
      <c r="J120" s="5"/>
      <c r="K120" s="5"/>
      <c r="L120" s="5"/>
      <c r="M120" s="5"/>
    </row>
    <row r="121" spans="2:13" ht="12.75">
      <c r="B121" s="6"/>
      <c r="C121" s="6"/>
      <c r="D121" s="6"/>
      <c r="E121" s="6"/>
      <c r="F121" s="6"/>
      <c r="G121" s="6"/>
      <c r="H121" s="6"/>
      <c r="I121" s="6"/>
      <c r="J121" s="5"/>
      <c r="K121" s="5"/>
      <c r="L121" s="5"/>
      <c r="M121" s="5"/>
    </row>
    <row r="122" spans="2:13" ht="12.75">
      <c r="B122" s="6"/>
      <c r="C122" s="6"/>
      <c r="D122" s="6"/>
      <c r="E122" s="6"/>
      <c r="F122" s="6"/>
      <c r="G122" s="6"/>
      <c r="H122" s="6"/>
      <c r="I122" s="6"/>
      <c r="J122" s="5"/>
      <c r="K122" s="5"/>
      <c r="L122" s="5"/>
      <c r="M122" s="5"/>
    </row>
    <row r="123" spans="2:13" ht="12.75">
      <c r="B123" s="6"/>
      <c r="C123" s="6"/>
      <c r="D123" s="6"/>
      <c r="E123" s="6"/>
      <c r="F123" s="6"/>
      <c r="G123" s="6"/>
      <c r="H123" s="6"/>
      <c r="I123" s="6"/>
      <c r="J123" s="5"/>
      <c r="K123" s="5"/>
      <c r="L123" s="5"/>
      <c r="M123" s="5"/>
    </row>
    <row r="124" spans="2:11" ht="12.75">
      <c r="B124" s="6"/>
      <c r="C124" s="6"/>
      <c r="D124" s="6"/>
      <c r="E124" s="6"/>
      <c r="F124" s="6"/>
      <c r="G124" s="6"/>
      <c r="H124" s="6"/>
      <c r="I124" s="6"/>
      <c r="J124" s="5"/>
      <c r="K124" s="5"/>
    </row>
    <row r="125" spans="2:11" ht="12.75">
      <c r="B125" s="6"/>
      <c r="C125" s="6"/>
      <c r="D125" s="6"/>
      <c r="E125" s="6"/>
      <c r="F125" s="6"/>
      <c r="G125" s="6"/>
      <c r="H125" s="6"/>
      <c r="I125" s="6"/>
      <c r="J125" s="5"/>
      <c r="K125" s="5"/>
    </row>
    <row r="126" spans="2:11" ht="12.75">
      <c r="B126" s="6"/>
      <c r="C126" s="6"/>
      <c r="D126" s="6"/>
      <c r="E126" s="6"/>
      <c r="F126" s="6"/>
      <c r="G126" s="6"/>
      <c r="H126" s="6"/>
      <c r="I126" s="6"/>
      <c r="J126" s="5"/>
      <c r="K126" s="5"/>
    </row>
    <row r="127" spans="2:11" ht="12.75">
      <c r="B127" s="6"/>
      <c r="C127" s="6"/>
      <c r="D127" s="6"/>
      <c r="G127" s="6"/>
      <c r="H127" s="6"/>
      <c r="I127" s="6"/>
      <c r="J127" s="5"/>
      <c r="K127" s="5"/>
    </row>
    <row r="128" spans="2:11" ht="12.75">
      <c r="B128" s="6"/>
      <c r="G128" s="6"/>
      <c r="H128" s="6"/>
      <c r="I128" s="6"/>
      <c r="J128" s="5"/>
      <c r="K128" s="5"/>
    </row>
    <row r="129" spans="2:9" ht="12.75">
      <c r="B129" s="6"/>
      <c r="G129" s="6"/>
      <c r="H129" s="6"/>
      <c r="I129" s="6"/>
    </row>
    <row r="130" spans="7:9" ht="12.75">
      <c r="G130" s="6"/>
      <c r="H130" s="6"/>
      <c r="I130" s="6"/>
    </row>
    <row r="131" spans="7:9" ht="12.75">
      <c r="G131" s="6"/>
      <c r="H131" s="6"/>
      <c r="I131" s="6"/>
    </row>
    <row r="132" spans="7:9" ht="12.75">
      <c r="G132" s="6"/>
      <c r="H132" s="6"/>
      <c r="I132" s="6"/>
    </row>
    <row r="133" spans="7:9" ht="12.75">
      <c r="G133" s="6"/>
      <c r="H133" s="6"/>
      <c r="I133" s="6"/>
    </row>
    <row r="134" spans="7:9" ht="12.75">
      <c r="G134" s="6"/>
      <c r="H134" s="6"/>
      <c r="I134" s="6"/>
    </row>
    <row r="135" spans="7:9" ht="12.75">
      <c r="G135" s="6"/>
      <c r="H135" s="6"/>
      <c r="I135" s="6"/>
    </row>
    <row r="136" spans="7:9" ht="12.75">
      <c r="G136" s="6"/>
      <c r="H136" s="6"/>
      <c r="I136" s="6"/>
    </row>
    <row r="137" spans="7:9" ht="12.75">
      <c r="G137" s="6"/>
      <c r="H137" s="6"/>
      <c r="I137" s="6"/>
    </row>
    <row r="138" spans="7:9" ht="12.75">
      <c r="G138" s="6"/>
      <c r="H138" s="6"/>
      <c r="I138" s="6"/>
    </row>
  </sheetData>
  <sheetProtection/>
  <mergeCells count="96">
    <mergeCell ref="G97:I97"/>
    <mergeCell ref="G92:I92"/>
    <mergeCell ref="G95:I95"/>
    <mergeCell ref="G96:I96"/>
    <mergeCell ref="G94:I94"/>
    <mergeCell ref="G93:I93"/>
    <mergeCell ref="G79:I79"/>
    <mergeCell ref="G91:I91"/>
    <mergeCell ref="J80:K80"/>
    <mergeCell ref="J82:K82"/>
    <mergeCell ref="G80:I80"/>
    <mergeCell ref="G82:I82"/>
    <mergeCell ref="J83:K83"/>
    <mergeCell ref="G89:I89"/>
    <mergeCell ref="G90:I90"/>
    <mergeCell ref="J88:K88"/>
    <mergeCell ref="J85:K85"/>
    <mergeCell ref="G83:I83"/>
    <mergeCell ref="G84:I84"/>
    <mergeCell ref="G85:I85"/>
    <mergeCell ref="G88:I88"/>
    <mergeCell ref="G87:I87"/>
    <mergeCell ref="J96:K96"/>
    <mergeCell ref="J95:K95"/>
    <mergeCell ref="J92:K92"/>
    <mergeCell ref="J89:K89"/>
    <mergeCell ref="J90:K90"/>
    <mergeCell ref="J93:K93"/>
    <mergeCell ref="J94:K94"/>
    <mergeCell ref="J91:K91"/>
    <mergeCell ref="J70:K70"/>
    <mergeCell ref="J69:K69"/>
    <mergeCell ref="J71:K71"/>
    <mergeCell ref="J73:K73"/>
    <mergeCell ref="J84:K84"/>
    <mergeCell ref="J74:K74"/>
    <mergeCell ref="J79:K79"/>
    <mergeCell ref="J87:K87"/>
    <mergeCell ref="J67:K67"/>
    <mergeCell ref="G66:I66"/>
    <mergeCell ref="G65:I65"/>
    <mergeCell ref="J68:K68"/>
    <mergeCell ref="J72:K72"/>
    <mergeCell ref="A62:A64"/>
    <mergeCell ref="B62:B64"/>
    <mergeCell ref="C62:C64"/>
    <mergeCell ref="J66:K66"/>
    <mergeCell ref="J62:K64"/>
    <mergeCell ref="J65:K65"/>
    <mergeCell ref="G62:I64"/>
    <mergeCell ref="K9:M9"/>
    <mergeCell ref="I8:I11"/>
    <mergeCell ref="J9:J11"/>
    <mergeCell ref="B41:D41"/>
    <mergeCell ref="F62:F64"/>
    <mergeCell ref="G9:G11"/>
    <mergeCell ref="L10:M10"/>
    <mergeCell ref="E9:E11"/>
    <mergeCell ref="H9:H11"/>
    <mergeCell ref="D4:E4"/>
    <mergeCell ref="A7:M7"/>
    <mergeCell ref="C5:D5"/>
    <mergeCell ref="J3:L3"/>
    <mergeCell ref="A61:K61"/>
    <mergeCell ref="J8:M8"/>
    <mergeCell ref="B54:D54"/>
    <mergeCell ref="K10:K11"/>
    <mergeCell ref="G8:H8"/>
    <mergeCell ref="B8:B11"/>
    <mergeCell ref="C8:C11"/>
    <mergeCell ref="D8:D11"/>
    <mergeCell ref="E8:F8"/>
    <mergeCell ref="F9:F11"/>
    <mergeCell ref="A13:M13"/>
    <mergeCell ref="A8:A11"/>
    <mergeCell ref="G74:I74"/>
    <mergeCell ref="G72:I72"/>
    <mergeCell ref="G69:I69"/>
    <mergeCell ref="G71:I71"/>
    <mergeCell ref="G70:I70"/>
    <mergeCell ref="G76:I76"/>
    <mergeCell ref="G86:I86"/>
    <mergeCell ref="G78:I78"/>
    <mergeCell ref="J78:K78"/>
    <mergeCell ref="D62:E63"/>
    <mergeCell ref="G73:I73"/>
    <mergeCell ref="G67:I67"/>
    <mergeCell ref="G68:I68"/>
    <mergeCell ref="G81:I81"/>
    <mergeCell ref="J81:K81"/>
    <mergeCell ref="G77:I77"/>
    <mergeCell ref="J77:K77"/>
    <mergeCell ref="J75:K75"/>
    <mergeCell ref="J76:K76"/>
    <mergeCell ref="J86:K86"/>
    <mergeCell ref="G75:I75"/>
  </mergeCells>
  <printOptions/>
  <pageMargins left="0.03937007874015748" right="0" top="0.5511811023622047" bottom="0" header="0" footer="0.3937007874015748"/>
  <pageSetup horizontalDpi="600" verticalDpi="600" orientation="landscape" paperSize="9" scale="54" r:id="rId1"/>
  <rowBreaks count="4" manualBreakCount="4">
    <brk id="29" max="12" man="1"/>
    <brk id="55" max="12" man="1"/>
    <brk id="73" max="12" man="1"/>
    <brk id="95" max="12" man="1"/>
  </rowBreaks>
  <ignoredErrors>
    <ignoredError sqref="L7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жилотдел</dc:creator>
  <cp:keywords/>
  <dc:description/>
  <cp:lastModifiedBy>Пользователь Windows</cp:lastModifiedBy>
  <cp:lastPrinted>2024-01-16T13:00:14Z</cp:lastPrinted>
  <dcterms:created xsi:type="dcterms:W3CDTF">2017-01-11T09:19:13Z</dcterms:created>
  <dcterms:modified xsi:type="dcterms:W3CDTF">2024-02-06T13:57:23Z</dcterms:modified>
  <cp:category/>
  <cp:version/>
  <cp:contentType/>
  <cp:contentStatus/>
</cp:coreProperties>
</file>